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8325" activeTab="0"/>
  </bookViews>
  <sheets>
    <sheet name="PROCEDIMENTOS 2011" sheetId="1" r:id="rId1"/>
    <sheet name="01RS" sheetId="2" r:id="rId2"/>
    <sheet name="02RS" sheetId="3" r:id="rId3"/>
    <sheet name="03RS" sheetId="4" r:id="rId4"/>
    <sheet name="04RS" sheetId="5" r:id="rId5"/>
    <sheet name="05RS" sheetId="6" r:id="rId6"/>
    <sheet name="06RS" sheetId="7" r:id="rId7"/>
    <sheet name="07RS" sheetId="8" r:id="rId8"/>
    <sheet name="08RS" sheetId="9" r:id="rId9"/>
    <sheet name="09RS" sheetId="10" r:id="rId10"/>
    <sheet name="10RS" sheetId="11" r:id="rId11"/>
    <sheet name="11RS" sheetId="12" r:id="rId12"/>
    <sheet name="12RS" sheetId="13" r:id="rId13"/>
    <sheet name="13RS" sheetId="14" r:id="rId14"/>
    <sheet name="14RS" sheetId="15" r:id="rId15"/>
    <sheet name="15RS" sheetId="16" r:id="rId16"/>
    <sheet name="16RS" sheetId="17" r:id="rId17"/>
    <sheet name="17RS" sheetId="18" r:id="rId18"/>
    <sheet name="18RS" sheetId="19" r:id="rId19"/>
    <sheet name="19RS" sheetId="20" r:id="rId20"/>
    <sheet name="20RS" sheetId="21" r:id="rId21"/>
    <sheet name="21RS" sheetId="22" r:id="rId22"/>
    <sheet name="22RS" sheetId="23" r:id="rId23"/>
    <sheet name="GESTOR" sheetId="24" r:id="rId24"/>
    <sheet name="GERAL DEOG" sheetId="25" r:id="rId25"/>
  </sheets>
  <definedNames/>
  <calcPr fullCalcOnLoad="1"/>
</workbook>
</file>

<file path=xl/sharedStrings.xml><?xml version="1.0" encoding="utf-8"?>
<sst xmlns="http://schemas.openxmlformats.org/spreadsheetml/2006/main" count="2780" uniqueCount="868">
  <si>
    <t>Freqüência por Ano processamento segundo Hospital PR (CNES)</t>
  </si>
  <si>
    <t>Hospital PR (CNES)</t>
  </si>
  <si>
    <t>2011</t>
  </si>
  <si>
    <t>0013633 HOSPITAL ANGELINA CARON</t>
  </si>
  <si>
    <t>0013838 HOSPITAL SAO LUCAS</t>
  </si>
  <si>
    <t>0013846 HOSPITAL NOSSA SENHORA DO ROCIO</t>
  </si>
  <si>
    <t>0014109 HOSPITAL SANTA CASA DE MISERICORDIA</t>
  </si>
  <si>
    <t>0014125 CENTRAL HOSPITALAR</t>
  </si>
  <si>
    <t>0014133 HOSPITAL POLICLINICA SAO MARCOS</t>
  </si>
  <si>
    <t>0015245 HOSPITAL UNIVERSITARIO EVANGELICO DE CURITIBA</t>
  </si>
  <si>
    <t>0015334 HOSPITAL SANTA CASA</t>
  </si>
  <si>
    <t>0015369 HOSPITAL DO TRABALHADOR</t>
  </si>
  <si>
    <t>0015407 HOSPITAL UNIVERSITARIO CAJURU</t>
  </si>
  <si>
    <t>0015423 CRUZ VERMELHA BRASILEIRA FILIAL DO ESTADO DO PARANA</t>
  </si>
  <si>
    <t>0015563 HOSPITAL INFANTIL PEQUENO PRINCIPE</t>
  </si>
  <si>
    <t>0017868 POLICLINICA PATO BRANCO SA</t>
  </si>
  <si>
    <t>0017884 HOSPITAL SAO LUCAS DE PATO BRANCO LTDA</t>
  </si>
  <si>
    <t>0018694 HOSPITAL E MATERNIDADE BOM JESUS</t>
  </si>
  <si>
    <t>2384299 HOSPITAL DE CLINICAS</t>
  </si>
  <si>
    <t>2439263 HNSG HOSPITAL PROVIDENCIA MATERNO INFANTIL</t>
  </si>
  <si>
    <t>2439360 HNSG HOSPITAL DA PROVIDENCIA</t>
  </si>
  <si>
    <t>2536900 HOSPITAL MUNICIPAL DR REGIS B MARIGLIANI</t>
  </si>
  <si>
    <t>2549263 HOSPITAL SAO VICENTE DE PAULA</t>
  </si>
  <si>
    <t>2549328 HOSPITAL MUNICIPAL SANTA TEREZINHA</t>
  </si>
  <si>
    <t>2549751 HOSPITAL PAULO FORTES</t>
  </si>
  <si>
    <t>2550792 HOSPITAL EVANGELICO DE LONDRINA</t>
  </si>
  <si>
    <t>2554097 HOSPITAL DE CARIDADE DONA DARCY VARGAS</t>
  </si>
  <si>
    <t>2568349 HOSPITAL REGIONAL DE CARIDADE NOSSA SRA APARECIDA</t>
  </si>
  <si>
    <t>2568373 APMI</t>
  </si>
  <si>
    <t>2571757 HOSPITAL POLICLINICA CONSOLATA</t>
  </si>
  <si>
    <t>2575973 HOSPITAL CARAVAGGIO</t>
  </si>
  <si>
    <t>2576198 IRMANDADE SANTA CASA DE ARAPONGAS</t>
  </si>
  <si>
    <t>2576341 HOSPITAL REGIONAL JOAO DE FREITAS</t>
  </si>
  <si>
    <t>2577283 HOSPITAL PRO VIDA</t>
  </si>
  <si>
    <t>2577410 SANTA CASA DE BANDEIRANTES</t>
  </si>
  <si>
    <t>2577771 HOSPITAL ORTOPEDICO DE LONDRINA</t>
  </si>
  <si>
    <t>2578670 HOSPITAL DOUTOR ANIZIO FIGUEIREDO HZN</t>
  </si>
  <si>
    <t>2580055 SANTA CASA DE LONDRINA</t>
  </si>
  <si>
    <t>2582449 SANTA CASA DE CORNELIO PROCOPIO</t>
  </si>
  <si>
    <t>2582554 HOSPITAL DE ANDIRA</t>
  </si>
  <si>
    <t>2582716 HOSPITAL E MATERNIDADE NOSSA SENHORA DA LUZ</t>
  </si>
  <si>
    <t>2585634 HOSPITAL GERAL</t>
  </si>
  <si>
    <t>2585766 HOSPITAL CRISTO REI</t>
  </si>
  <si>
    <t>2587335 HOSPITAL UNIVERSITARIO REGIONAL DE MARINGA</t>
  </si>
  <si>
    <t>2587734 HTRI</t>
  </si>
  <si>
    <t>2588188 HOSPITAL E MATERNIDADE PADRE TEZZA</t>
  </si>
  <si>
    <t>2590182 HOSPITAL E MATERNIDADE IVAIPORA LTDA</t>
  </si>
  <si>
    <t>2590727 HOSPITAL BOM JESUS</t>
  </si>
  <si>
    <t>2591049 HOSPITAL MINISTRO COSTA CAVALCANTI</t>
  </si>
  <si>
    <t>2593912 HOSPITAL E MATERNIDADE CATARATAS</t>
  </si>
  <si>
    <t>2594366 INSTITUTO NOSSA SENHORA APARECIDA</t>
  </si>
  <si>
    <t>2594714 HOSPITAL E MATERNIDADE MARIA AUXILIADORA</t>
  </si>
  <si>
    <t>2666731 HOSPITAL SAO FRANCISCO</t>
  </si>
  <si>
    <t>2679736 HOSPITAL CEMIL</t>
  </si>
  <si>
    <t>2683202 HOSPITAL MUNICIPAL DR AMADEU PUPPI</t>
  </si>
  <si>
    <t>2683210 HOSPITAL ANNA FIORILLO MENARIM</t>
  </si>
  <si>
    <t>2686759 HOSPITAL VICENTINO</t>
  </si>
  <si>
    <t>2686791 ASSOCIACAO HOSPITALAR BOM JESUS</t>
  </si>
  <si>
    <t>2686929 HOSPITAL DE CARIDADE DE PALMEIRA</t>
  </si>
  <si>
    <t>2686953 SANTA CASA DE MISERICORDIA DE PONTA GROSSA</t>
  </si>
  <si>
    <t>2687011 HOSPITAL MUNICIPAL 18 DE DEZEMBRO</t>
  </si>
  <si>
    <t>2687038 HOSPITAL MUNICIPAL CAROLINA LUPION</t>
  </si>
  <si>
    <t>2687127 HOSPITAL REGIONAL DO LITORAL</t>
  </si>
  <si>
    <t>2729385 HOSPITAL CRISTO REI</t>
  </si>
  <si>
    <t>2730650 SANTA CASA DE CAMBE</t>
  </si>
  <si>
    <t>2733307 HOSPITAL E MATERNIDADE SANTA CLARA</t>
  </si>
  <si>
    <t>2733536 SANTA CASA DE MISERICORDIA N S DAS GRACAS NOVA ESPERANCA</t>
  </si>
  <si>
    <t>2733579 HOSPITAL REGIONAL CRISTO REI</t>
  </si>
  <si>
    <t>2733633 SISU</t>
  </si>
  <si>
    <t>2733676 HOSPITAL SAO PAULO</t>
  </si>
  <si>
    <t>2735970 SANTA CASA DE MISERICORDIA DE GOIOERE</t>
  </si>
  <si>
    <t>2735989 SANTA CASA INTERMUNICIPAL DE SAUDE</t>
  </si>
  <si>
    <t>2738252 HOSPITAL SALETE</t>
  </si>
  <si>
    <t>2738260 HOSPITAL SANTA CATARINA</t>
  </si>
  <si>
    <t>2738279 HOSPITAL SANTA SIMONE</t>
  </si>
  <si>
    <t>2738287 HOSPITAL SANTA PELIZZARI LTDA</t>
  </si>
  <si>
    <t>2738309 HOSPITAL SAO LUCAS FAG</t>
  </si>
  <si>
    <t>2738333 HOSPITAL SAO PAULO</t>
  </si>
  <si>
    <t>2738368 HOSPITAL UNIVERSITARIO DO OESTE DO PARANA</t>
  </si>
  <si>
    <t>2740435 HOSPITAL DR FEITOSA</t>
  </si>
  <si>
    <t>2741873 INSTITUTO SAO JOSE</t>
  </si>
  <si>
    <t>2741989 HOSPITAL DE CARIDADE SAO VICENTE DE PAULO</t>
  </si>
  <si>
    <t>2742012 HOSPITAL SAGRADO CORACAO DE JESUS</t>
  </si>
  <si>
    <t>2742039 HOSPITAL SANTA CRUZ</t>
  </si>
  <si>
    <t>2742047 INSTITUTO VIRMOND</t>
  </si>
  <si>
    <t>2742071 ORGANIZACAO SAO LUCAS</t>
  </si>
  <si>
    <t>2742098 HOSPITAL SAO VICENTE DE PAULO</t>
  </si>
  <si>
    <t>2743388 HOSPITAL IRMANDADE DA SANTA CASA</t>
  </si>
  <si>
    <t>2743469 HOSPITAL E MATERNIDADE SANTA RITA</t>
  </si>
  <si>
    <t>2781700 HOSPITAL MUNICIPAL DE ALTONIA</t>
  </si>
  <si>
    <t>2781816 HOSPITAL NOSSA SENHORA DA SAUDE</t>
  </si>
  <si>
    <t>2781859 HOSPITAL UNIVERSITARIO REGIONAL DO NORTE DO PARANA</t>
  </si>
  <si>
    <t>2783789 SANTA CASA DE IRATI</t>
  </si>
  <si>
    <t>2783800 SANTA CASA MISERICORDIA DE JACAREZINHO</t>
  </si>
  <si>
    <t>2809532 ACO</t>
  </si>
  <si>
    <t>2810093 HOSPITAL MENINO DEUS</t>
  </si>
  <si>
    <t>2810123 HOSPITAL SANTA RITA</t>
  </si>
  <si>
    <t>2810158 HOSPITAL SAO PAULO</t>
  </si>
  <si>
    <t>2825589 METROPOLITANA DE SARANDI</t>
  </si>
  <si>
    <t>3005011 NOROSPAR</t>
  </si>
  <si>
    <t>3134563 HOSPITAL MUNICIPAL DE CAMBARA</t>
  </si>
  <si>
    <t>3316300 HOSPITAL REGIONAL DO NORTE PIONEIRO</t>
  </si>
  <si>
    <t>3500594 APSAUDE</t>
  </si>
  <si>
    <t>4051181 HOSPITAL SAO LUCAS</t>
  </si>
  <si>
    <t>4051203 HOSPITAL SANTA RITA</t>
  </si>
  <si>
    <t>4053214 FUNDACAO HOSPITALAR DE SAUDE MUNICIPAL DE IBAITI</t>
  </si>
  <si>
    <t>4054695 HOSPITAL MUNICIPAL PREFEITO QUINTO ABRAO DELAZERI</t>
  </si>
  <si>
    <t>4055748 HOSPITAL SAO RAFAEL</t>
  </si>
  <si>
    <t>4056752 HOESP</t>
  </si>
  <si>
    <t>5061989 HOSPITAL MUNICIPAL DE FOZ DO IGUACU</t>
  </si>
  <si>
    <t>5232511 HOSPITAL PRO VIDA</t>
  </si>
  <si>
    <t>5284201 HOSPITAL REGIONAL DO NOROESTE</t>
  </si>
  <si>
    <t>5995280 HOSPITAL MUNICIPAL DE ARAUCARIA</t>
  </si>
  <si>
    <t>Total</t>
  </si>
  <si>
    <t/>
  </si>
  <si>
    <t>Municipios</t>
  </si>
  <si>
    <t>Regional</t>
  </si>
  <si>
    <t>Campina G do Sul</t>
  </si>
  <si>
    <t xml:space="preserve">Campo Largo </t>
  </si>
  <si>
    <t xml:space="preserve">Campo Mourão </t>
  </si>
  <si>
    <t>Campo Mourao</t>
  </si>
  <si>
    <t>Campo Mourão</t>
  </si>
  <si>
    <t>Curitiba</t>
  </si>
  <si>
    <t>Pato Branco</t>
  </si>
  <si>
    <t xml:space="preserve">Rio Negro </t>
  </si>
  <si>
    <t>Apucarana</t>
  </si>
  <si>
    <t>Gal Carneiro</t>
  </si>
  <si>
    <t>Bituruna</t>
  </si>
  <si>
    <t>Cruz Machado</t>
  </si>
  <si>
    <t>S Mateus do Sul</t>
  </si>
  <si>
    <t>Londrina</t>
  </si>
  <si>
    <t xml:space="preserve">Rebouças </t>
  </si>
  <si>
    <t>União da Vitoria</t>
  </si>
  <si>
    <t>Cafelandia</t>
  </si>
  <si>
    <t xml:space="preserve">Matelandia </t>
  </si>
  <si>
    <t xml:space="preserve">Arapongas </t>
  </si>
  <si>
    <t>Assai</t>
  </si>
  <si>
    <t>Bandeirantes</t>
  </si>
  <si>
    <t>Cornelio Proc</t>
  </si>
  <si>
    <t>Andira</t>
  </si>
  <si>
    <t>Medianeira</t>
  </si>
  <si>
    <t>Mandaguari</t>
  </si>
  <si>
    <t>Maringa</t>
  </si>
  <si>
    <t>Ivaipora</t>
  </si>
  <si>
    <t>Foz do Iguaçu</t>
  </si>
  <si>
    <t>Umuarama</t>
  </si>
  <si>
    <t>Francisco Betrão</t>
  </si>
  <si>
    <t>Ponta Grossa</t>
  </si>
  <si>
    <t>Castro</t>
  </si>
  <si>
    <t>Palmeira</t>
  </si>
  <si>
    <t>Arapoti</t>
  </si>
  <si>
    <t>Jaguariaiva</t>
  </si>
  <si>
    <t>Paranagua</t>
  </si>
  <si>
    <t>Ibipora</t>
  </si>
  <si>
    <t>Cambe</t>
  </si>
  <si>
    <t>Colorado</t>
  </si>
  <si>
    <t>Astorga</t>
  </si>
  <si>
    <t>Ubiratã</t>
  </si>
  <si>
    <t>Cianorte</t>
  </si>
  <si>
    <t>Goioere</t>
  </si>
  <si>
    <t>Cascavel</t>
  </si>
  <si>
    <t>Corbelia</t>
  </si>
  <si>
    <t>Palmas</t>
  </si>
  <si>
    <t>Telemaco Borba</t>
  </si>
  <si>
    <t>Laranjeiras do Sul</t>
  </si>
  <si>
    <t>Guarapuava</t>
  </si>
  <si>
    <t>Prudentopolis</t>
  </si>
  <si>
    <t xml:space="preserve">Pinhão </t>
  </si>
  <si>
    <t>Pitanga</t>
  </si>
  <si>
    <t>Altonia</t>
  </si>
  <si>
    <t>Sto Antonio da Platina</t>
  </si>
  <si>
    <t>Irati</t>
  </si>
  <si>
    <t xml:space="preserve">Jacarezinho </t>
  </si>
  <si>
    <t>Toledo</t>
  </si>
  <si>
    <t>sem cadastro</t>
  </si>
  <si>
    <t>Guaira</t>
  </si>
  <si>
    <t>Sarandi</t>
  </si>
  <si>
    <t>Cambara</t>
  </si>
  <si>
    <t>Chopinzinho</t>
  </si>
  <si>
    <t>Assis Chateaubriant</t>
  </si>
  <si>
    <t>Ibaiti</t>
  </si>
  <si>
    <t>Palotina</t>
  </si>
  <si>
    <t>Rolandia</t>
  </si>
  <si>
    <t>Dois Vizinhos</t>
  </si>
  <si>
    <t>Parnavai</t>
  </si>
  <si>
    <t>Araucaria</t>
  </si>
  <si>
    <t>Movimento de 2011 hosp por Regional e Munic</t>
  </si>
  <si>
    <t>2753278 HOSPITAL E MAT MUNICIPAL DE SAO JOSE DOS PINHAIS</t>
  </si>
  <si>
    <t>São J dos Pinhais</t>
  </si>
  <si>
    <t>6542638 HOSPITAL REG DE PONTA GROSSA WALLACE THADEU M E SILVA</t>
  </si>
  <si>
    <t>6424341 HOSPITAL REG DO SUDOESTE WALTER A PECOITS F B</t>
  </si>
  <si>
    <t>RS</t>
  </si>
  <si>
    <t xml:space="preserve"> Antonina</t>
  </si>
  <si>
    <t xml:space="preserve"> Guaraqueçaba</t>
  </si>
  <si>
    <t xml:space="preserve"> Guaratuba</t>
  </si>
  <si>
    <t xml:space="preserve"> Matinhos</t>
  </si>
  <si>
    <t xml:space="preserve"> Morretes</t>
  </si>
  <si>
    <t xml:space="preserve"> Paranaguá</t>
  </si>
  <si>
    <t xml:space="preserve"> Pontal do Paraná</t>
  </si>
  <si>
    <t xml:space="preserve"> Adrianópolis</t>
  </si>
  <si>
    <t xml:space="preserve"> Agudos do Sul</t>
  </si>
  <si>
    <t xml:space="preserve"> Almirante Tamandaré</t>
  </si>
  <si>
    <t xml:space="preserve"> Araucária</t>
  </si>
  <si>
    <t xml:space="preserve"> Balsa Nova</t>
  </si>
  <si>
    <t xml:space="preserve"> Bocaiúva do Sul</t>
  </si>
  <si>
    <t xml:space="preserve"> Campina Grande do Sul</t>
  </si>
  <si>
    <t xml:space="preserve"> Campo do Tenente</t>
  </si>
  <si>
    <t xml:space="preserve"> Campo Largo</t>
  </si>
  <si>
    <t xml:space="preserve"> Campo Magro</t>
  </si>
  <si>
    <t xml:space="preserve"> Cerro Azul</t>
  </si>
  <si>
    <t xml:space="preserve"> Colombo</t>
  </si>
  <si>
    <t xml:space="preserve"> Contenda</t>
  </si>
  <si>
    <t xml:space="preserve"> Curitiba</t>
  </si>
  <si>
    <t xml:space="preserve"> Doutor Ulysses</t>
  </si>
  <si>
    <t xml:space="preserve"> Fazenda Rio Grande</t>
  </si>
  <si>
    <t xml:space="preserve"> Itaperuçu</t>
  </si>
  <si>
    <t xml:space="preserve"> Lapa</t>
  </si>
  <si>
    <t xml:space="preserve"> Mandirituba</t>
  </si>
  <si>
    <t xml:space="preserve"> Piên</t>
  </si>
  <si>
    <t xml:space="preserve"> Pinhais</t>
  </si>
  <si>
    <t xml:space="preserve"> Piraquara</t>
  </si>
  <si>
    <t xml:space="preserve"> Quatro Barras</t>
  </si>
  <si>
    <t xml:space="preserve"> Quitandinha</t>
  </si>
  <si>
    <t xml:space="preserve"> Rio Branco do Sul</t>
  </si>
  <si>
    <t xml:space="preserve"> Rio Negro</t>
  </si>
  <si>
    <t xml:space="preserve"> São José dos Pinhais</t>
  </si>
  <si>
    <t xml:space="preserve"> Tijucas do Sul</t>
  </si>
  <si>
    <t xml:space="preserve"> Tunas do Paraná</t>
  </si>
  <si>
    <t xml:space="preserve"> Arapoti</t>
  </si>
  <si>
    <t xml:space="preserve"> Carambeí</t>
  </si>
  <si>
    <t xml:space="preserve"> Castro</t>
  </si>
  <si>
    <t xml:space="preserve"> Ipiranga</t>
  </si>
  <si>
    <t xml:space="preserve"> Ivaí</t>
  </si>
  <si>
    <t xml:space="preserve"> Jaguariaíva</t>
  </si>
  <si>
    <t xml:space="preserve"> Palmeira</t>
  </si>
  <si>
    <t xml:space="preserve"> Piraí do Sul</t>
  </si>
  <si>
    <t xml:space="preserve"> Ponta Grossa</t>
  </si>
  <si>
    <t xml:space="preserve"> Porto Amazonas</t>
  </si>
  <si>
    <t xml:space="preserve"> São João do Triunfo</t>
  </si>
  <si>
    <t xml:space="preserve"> Sengés</t>
  </si>
  <si>
    <t xml:space="preserve"> Fernandes Pinheiro</t>
  </si>
  <si>
    <t xml:space="preserve"> Guamiranga</t>
  </si>
  <si>
    <t xml:space="preserve"> Imbituva</t>
  </si>
  <si>
    <t xml:space="preserve"> Inácio Martins</t>
  </si>
  <si>
    <t xml:space="preserve"> Irati</t>
  </si>
  <si>
    <t xml:space="preserve"> Mallet</t>
  </si>
  <si>
    <t xml:space="preserve"> Rebouças</t>
  </si>
  <si>
    <t xml:space="preserve"> Rio Azul</t>
  </si>
  <si>
    <t xml:space="preserve"> Teixeira Soares</t>
  </si>
  <si>
    <t xml:space="preserve"> Boa Ventura de São Roque</t>
  </si>
  <si>
    <t xml:space="preserve"> Campina do Simão</t>
  </si>
  <si>
    <t xml:space="preserve"> Candói</t>
  </si>
  <si>
    <t xml:space="preserve"> Cantagalo</t>
  </si>
  <si>
    <t xml:space="preserve"> Foz do Jordão</t>
  </si>
  <si>
    <t xml:space="preserve"> Goioxim</t>
  </si>
  <si>
    <t xml:space="preserve"> Guarapuava</t>
  </si>
  <si>
    <t xml:space="preserve"> Laranjal</t>
  </si>
  <si>
    <t xml:space="preserve"> Laranjeiras do Sul</t>
  </si>
  <si>
    <t xml:space="preserve"> Marquinho</t>
  </si>
  <si>
    <t xml:space="preserve"> Nova Laranjeiras</t>
  </si>
  <si>
    <t xml:space="preserve"> Palmital</t>
  </si>
  <si>
    <t xml:space="preserve"> Pinhão</t>
  </si>
  <si>
    <t xml:space="preserve"> Pitanga</t>
  </si>
  <si>
    <t xml:space="preserve"> Porto Barreiro</t>
  </si>
  <si>
    <t xml:space="preserve"> Prudentópolis</t>
  </si>
  <si>
    <t xml:space="preserve"> Reserva do Iguaçu</t>
  </si>
  <si>
    <t xml:space="preserve"> Rio Bonito do Iguaçu</t>
  </si>
  <si>
    <t xml:space="preserve"> Turvo</t>
  </si>
  <si>
    <t xml:space="preserve"> Virmond</t>
  </si>
  <si>
    <t xml:space="preserve"> Antônio Olinto</t>
  </si>
  <si>
    <t xml:space="preserve"> Bituruna</t>
  </si>
  <si>
    <t xml:space="preserve"> Cruz Machado</t>
  </si>
  <si>
    <t xml:space="preserve"> General Carneiro</t>
  </si>
  <si>
    <t xml:space="preserve"> Paula Freitas</t>
  </si>
  <si>
    <t xml:space="preserve"> Paulo Frontin</t>
  </si>
  <si>
    <t xml:space="preserve"> Porto Vitória</t>
  </si>
  <si>
    <t xml:space="preserve"> São Mateus do Sul</t>
  </si>
  <si>
    <t xml:space="preserve"> União da Vitória</t>
  </si>
  <si>
    <t xml:space="preserve"> Bom Sucesso do Sul</t>
  </si>
  <si>
    <t xml:space="preserve"> Chopinzinho</t>
  </si>
  <si>
    <t xml:space="preserve"> Clevelândia</t>
  </si>
  <si>
    <t xml:space="preserve"> Coronel Domingos Soares</t>
  </si>
  <si>
    <t xml:space="preserve"> Coronel Vivida</t>
  </si>
  <si>
    <t xml:space="preserve"> Honório Serpa</t>
  </si>
  <si>
    <t xml:space="preserve"> Itapejara d'Oeste</t>
  </si>
  <si>
    <t xml:space="preserve"> Mangueirinha</t>
  </si>
  <si>
    <t xml:space="preserve"> Mariópolis</t>
  </si>
  <si>
    <t xml:space="preserve"> Palmas</t>
  </si>
  <si>
    <t xml:space="preserve"> Pato Branco</t>
  </si>
  <si>
    <t xml:space="preserve"> São João</t>
  </si>
  <si>
    <t xml:space="preserve"> Saudade do Iguaçu</t>
  </si>
  <si>
    <t xml:space="preserve"> Sulina</t>
  </si>
  <si>
    <t xml:space="preserve"> Vitorino</t>
  </si>
  <si>
    <t xml:space="preserve"> Ampére</t>
  </si>
  <si>
    <t xml:space="preserve"> Barracão</t>
  </si>
  <si>
    <t xml:space="preserve"> Bela Vista da Caroba</t>
  </si>
  <si>
    <t xml:space="preserve"> Boa Esperança do Iguaçu</t>
  </si>
  <si>
    <t xml:space="preserve"> Bom Jesus do Sul</t>
  </si>
  <si>
    <t xml:space="preserve"> Capanema</t>
  </si>
  <si>
    <t xml:space="preserve"> Cruzeiro do Iguaçu</t>
  </si>
  <si>
    <t xml:space="preserve"> Dois Vizinhos</t>
  </si>
  <si>
    <t xml:space="preserve"> Enéas Marques</t>
  </si>
  <si>
    <t xml:space="preserve"> Flor da Serra do Sul</t>
  </si>
  <si>
    <t xml:space="preserve"> Francisco Beltrão</t>
  </si>
  <si>
    <t xml:space="preserve"> Manfrinópolis</t>
  </si>
  <si>
    <t xml:space="preserve"> Marmeleiro</t>
  </si>
  <si>
    <t xml:space="preserve"> Nova Esperança do Sudoeste</t>
  </si>
  <si>
    <t xml:space="preserve"> Nova Prata do Iguaçu</t>
  </si>
  <si>
    <t xml:space="preserve"> Pérola d'Oeste</t>
  </si>
  <si>
    <t xml:space="preserve"> Pinhal de São Bento</t>
  </si>
  <si>
    <t xml:space="preserve"> Planalto</t>
  </si>
  <si>
    <t xml:space="preserve"> Pranchita</t>
  </si>
  <si>
    <t xml:space="preserve"> Realeza</t>
  </si>
  <si>
    <t xml:space="preserve"> Renascença</t>
  </si>
  <si>
    <t xml:space="preserve"> Salgado Filho</t>
  </si>
  <si>
    <t xml:space="preserve"> Salto do Lontra</t>
  </si>
  <si>
    <t xml:space="preserve"> Santa Izabel do Oeste</t>
  </si>
  <si>
    <t xml:space="preserve"> Santo Antônio do Sudoeste</t>
  </si>
  <si>
    <t xml:space="preserve"> São Jorge d'Oeste</t>
  </si>
  <si>
    <t xml:space="preserve"> Verê</t>
  </si>
  <si>
    <t xml:space="preserve"> Foz do Iguaçu</t>
  </si>
  <si>
    <t xml:space="preserve"> Itaipulândia</t>
  </si>
  <si>
    <t xml:space="preserve"> Matelândia</t>
  </si>
  <si>
    <t xml:space="preserve"> Medianeira</t>
  </si>
  <si>
    <t xml:space="preserve"> Missal</t>
  </si>
  <si>
    <t xml:space="preserve"> Ramilândia</t>
  </si>
  <si>
    <t xml:space="preserve"> Santa Terezinha de Itaipu</t>
  </si>
  <si>
    <t xml:space="preserve"> São Miguel do Iguaçu</t>
  </si>
  <si>
    <t xml:space="preserve"> Serranópolis do Iguaçu</t>
  </si>
  <si>
    <t xml:space="preserve"> Anahy</t>
  </si>
  <si>
    <t xml:space="preserve"> Boa Vista da Aparecida</t>
  </si>
  <si>
    <t xml:space="preserve"> Braganey</t>
  </si>
  <si>
    <t xml:space="preserve"> Cafelândia</t>
  </si>
  <si>
    <t xml:space="preserve"> Campo Bonito</t>
  </si>
  <si>
    <t xml:space="preserve"> Capitão Leônidas Marques</t>
  </si>
  <si>
    <t xml:space="preserve"> Cascavel</t>
  </si>
  <si>
    <t xml:space="preserve"> Catanduvas</t>
  </si>
  <si>
    <t xml:space="preserve"> Céu Azul</t>
  </si>
  <si>
    <t xml:space="preserve"> Corbélia</t>
  </si>
  <si>
    <t xml:space="preserve"> Diamante do Sul</t>
  </si>
  <si>
    <t xml:space="preserve"> Espigão Alto do Iguaçu</t>
  </si>
  <si>
    <t xml:space="preserve"> Formosa do Oeste</t>
  </si>
  <si>
    <t xml:space="preserve"> Guaraniaçu</t>
  </si>
  <si>
    <t xml:space="preserve"> Ibema</t>
  </si>
  <si>
    <t xml:space="preserve"> Iguatu</t>
  </si>
  <si>
    <t xml:space="preserve"> Iracema do Oeste</t>
  </si>
  <si>
    <t xml:space="preserve"> Jesuítas</t>
  </si>
  <si>
    <t xml:space="preserve"> Lindoeste</t>
  </si>
  <si>
    <t xml:space="preserve"> Nova Aurora</t>
  </si>
  <si>
    <t xml:space="preserve"> Quedas do Iguaçu</t>
  </si>
  <si>
    <t xml:space="preserve"> Santa Lúcia</t>
  </si>
  <si>
    <t xml:space="preserve"> Santa Tereza do Oeste</t>
  </si>
  <si>
    <t xml:space="preserve"> Três Barras do Paraná</t>
  </si>
  <si>
    <t xml:space="preserve"> Vera Cruz do Oeste</t>
  </si>
  <si>
    <t xml:space="preserve"> Altamira do Paraná</t>
  </si>
  <si>
    <t xml:space="preserve"> Boa Esperança</t>
  </si>
  <si>
    <t xml:space="preserve"> Campina da Lagoa</t>
  </si>
  <si>
    <t xml:space="preserve"> Campo Mourão</t>
  </si>
  <si>
    <t xml:space="preserve"> Corumbataí do Sul</t>
  </si>
  <si>
    <t xml:space="preserve"> Engenheiro Beltrão</t>
  </si>
  <si>
    <t xml:space="preserve"> Farol</t>
  </si>
  <si>
    <t xml:space="preserve"> Fênix</t>
  </si>
  <si>
    <t xml:space="preserve"> Goioerê</t>
  </si>
  <si>
    <t xml:space="preserve"> Iretama</t>
  </si>
  <si>
    <t xml:space="preserve"> Janiópolis</t>
  </si>
  <si>
    <t xml:space="preserve"> Juranda</t>
  </si>
  <si>
    <t xml:space="preserve"> Luiziana</t>
  </si>
  <si>
    <t xml:space="preserve"> Mamborê</t>
  </si>
  <si>
    <t xml:space="preserve"> Moreira Sales</t>
  </si>
  <si>
    <t xml:space="preserve"> Nova Cantu</t>
  </si>
  <si>
    <t xml:space="preserve"> Peabiru</t>
  </si>
  <si>
    <t xml:space="preserve"> Quarto Centenário</t>
  </si>
  <si>
    <t xml:space="preserve"> Quinta do Sol</t>
  </si>
  <si>
    <t xml:space="preserve"> Rancho Alegre D'Oeste</t>
  </si>
  <si>
    <t xml:space="preserve"> Roncador</t>
  </si>
  <si>
    <t xml:space="preserve"> Terra Boa</t>
  </si>
  <si>
    <t xml:space="preserve"> Ubiratã</t>
  </si>
  <si>
    <t xml:space="preserve"> Alto Paraíso</t>
  </si>
  <si>
    <t xml:space="preserve"> Alto Piquiri</t>
  </si>
  <si>
    <t xml:space="preserve"> Altônia</t>
  </si>
  <si>
    <t xml:space="preserve"> Brasilândia do Sul</t>
  </si>
  <si>
    <t xml:space="preserve"> Cafezal do Sul</t>
  </si>
  <si>
    <t xml:space="preserve"> Cruzeiro do Oeste</t>
  </si>
  <si>
    <t xml:space="preserve"> Douradina</t>
  </si>
  <si>
    <t xml:space="preserve"> Esperança Nova</t>
  </si>
  <si>
    <t xml:space="preserve"> Francisco Alves</t>
  </si>
  <si>
    <t xml:space="preserve"> Icaraíma</t>
  </si>
  <si>
    <t xml:space="preserve"> Iporã</t>
  </si>
  <si>
    <t xml:space="preserve"> Ivaté</t>
  </si>
  <si>
    <t xml:space="preserve"> Maria Helena</t>
  </si>
  <si>
    <t xml:space="preserve"> Mariluz</t>
  </si>
  <si>
    <t xml:space="preserve"> Nova Olímpia</t>
  </si>
  <si>
    <t xml:space="preserve"> Perobal</t>
  </si>
  <si>
    <t xml:space="preserve"> Pérola</t>
  </si>
  <si>
    <t xml:space="preserve"> São Jorge do Patrocínio</t>
  </si>
  <si>
    <t xml:space="preserve"> Tapira</t>
  </si>
  <si>
    <t xml:space="preserve"> Umuarama</t>
  </si>
  <si>
    <t xml:space="preserve"> Xambrê</t>
  </si>
  <si>
    <t xml:space="preserve"> Cianorte</t>
  </si>
  <si>
    <t xml:space="preserve"> Cidade Gaúcha</t>
  </si>
  <si>
    <t xml:space="preserve"> Guaporema</t>
  </si>
  <si>
    <t xml:space="preserve"> Indianópolis</t>
  </si>
  <si>
    <t xml:space="preserve"> Japurá</t>
  </si>
  <si>
    <t xml:space="preserve"> Jussara</t>
  </si>
  <si>
    <t xml:space="preserve"> Rondon</t>
  </si>
  <si>
    <t xml:space="preserve"> São Manoel do Paraná</t>
  </si>
  <si>
    <t xml:space="preserve"> São Tomé</t>
  </si>
  <si>
    <t xml:space="preserve"> Tapejara</t>
  </si>
  <si>
    <t xml:space="preserve"> Tuneiras do Oeste</t>
  </si>
  <si>
    <t xml:space="preserve"> Alto Paraná</t>
  </si>
  <si>
    <t xml:space="preserve"> Amaporã</t>
  </si>
  <si>
    <t xml:space="preserve"> Cruzeiro do Sul</t>
  </si>
  <si>
    <t xml:space="preserve"> Diamante do Norte</t>
  </si>
  <si>
    <t xml:space="preserve"> Guairaçá</t>
  </si>
  <si>
    <t xml:space="preserve"> Inajá</t>
  </si>
  <si>
    <t xml:space="preserve"> Itaúna do Sul</t>
  </si>
  <si>
    <t xml:space="preserve"> Jardim Olinda</t>
  </si>
  <si>
    <t xml:space="preserve"> Loanda</t>
  </si>
  <si>
    <t xml:space="preserve"> Marilena</t>
  </si>
  <si>
    <t xml:space="preserve"> Mirador</t>
  </si>
  <si>
    <t xml:space="preserve"> Nova Aliança do Ivaí</t>
  </si>
  <si>
    <t xml:space="preserve"> Nova Londrina</t>
  </si>
  <si>
    <t xml:space="preserve"> Paraíso do Norte</t>
  </si>
  <si>
    <t xml:space="preserve"> Paranapoema</t>
  </si>
  <si>
    <t xml:space="preserve"> Paranavaí</t>
  </si>
  <si>
    <t xml:space="preserve"> Planaltina do Paraná</t>
  </si>
  <si>
    <t xml:space="preserve"> Porto Rico</t>
  </si>
  <si>
    <t xml:space="preserve"> Querência do Norte</t>
  </si>
  <si>
    <t xml:space="preserve"> Santa Cruz de Monte Castelo</t>
  </si>
  <si>
    <t xml:space="preserve"> Santa Isabel do Ivaí</t>
  </si>
  <si>
    <t xml:space="preserve"> Santa Mônica</t>
  </si>
  <si>
    <t xml:space="preserve"> Santo Antônio do Caiuá</t>
  </si>
  <si>
    <t xml:space="preserve"> São Carlos do Ivaí</t>
  </si>
  <si>
    <t xml:space="preserve"> São João do Caiuá</t>
  </si>
  <si>
    <t xml:space="preserve"> São Pedro do Paraná</t>
  </si>
  <si>
    <t xml:space="preserve"> Tamboara</t>
  </si>
  <si>
    <t xml:space="preserve"> Terra Rica</t>
  </si>
  <si>
    <t xml:space="preserve"> Ângulo</t>
  </si>
  <si>
    <t xml:space="preserve"> Astorga</t>
  </si>
  <si>
    <t xml:space="preserve"> Atalaia</t>
  </si>
  <si>
    <t xml:space="preserve"> Colorado</t>
  </si>
  <si>
    <t xml:space="preserve"> Doutor Camargo</t>
  </si>
  <si>
    <t xml:space="preserve"> Floraí</t>
  </si>
  <si>
    <t xml:space="preserve"> Floresta</t>
  </si>
  <si>
    <t xml:space="preserve"> Flórida</t>
  </si>
  <si>
    <t xml:space="preserve"> Iguaraçu</t>
  </si>
  <si>
    <t xml:space="preserve"> Itaguajé</t>
  </si>
  <si>
    <t xml:space="preserve"> Itambé</t>
  </si>
  <si>
    <t xml:space="preserve"> Ivatuba</t>
  </si>
  <si>
    <t xml:space="preserve"> Lobato</t>
  </si>
  <si>
    <t xml:space="preserve"> Mandaguaçu</t>
  </si>
  <si>
    <t xml:space="preserve"> Mandaguari</t>
  </si>
  <si>
    <t xml:space="preserve"> Marialva</t>
  </si>
  <si>
    <t xml:space="preserve"> Maringá</t>
  </si>
  <si>
    <t xml:space="preserve"> Munhoz de Melo</t>
  </si>
  <si>
    <t xml:space="preserve"> Nossa Senhora das Graças</t>
  </si>
  <si>
    <t xml:space="preserve"> Nova Esperança</t>
  </si>
  <si>
    <t xml:space="preserve"> Ourizona</t>
  </si>
  <si>
    <t xml:space="preserve"> Paiçandu</t>
  </si>
  <si>
    <t xml:space="preserve"> Paranacity</t>
  </si>
  <si>
    <t xml:space="preserve"> Presidente Castelo Branco</t>
  </si>
  <si>
    <t xml:space="preserve"> Santa Fé</t>
  </si>
  <si>
    <t xml:space="preserve"> Santa Inês</t>
  </si>
  <si>
    <t xml:space="preserve"> Santo Inácio</t>
  </si>
  <si>
    <t xml:space="preserve"> São Jorge do Ivaí</t>
  </si>
  <si>
    <t xml:space="preserve"> Sarandi</t>
  </si>
  <si>
    <t xml:space="preserve"> Uniflor</t>
  </si>
  <si>
    <t xml:space="preserve"> Apucarana</t>
  </si>
  <si>
    <t xml:space="preserve"> Arapongas</t>
  </si>
  <si>
    <t xml:space="preserve"> Bom Sucesso</t>
  </si>
  <si>
    <t xml:space="preserve"> Borrazópolis</t>
  </si>
  <si>
    <t xml:space="preserve"> Califórnia</t>
  </si>
  <si>
    <t xml:space="preserve"> Cambira</t>
  </si>
  <si>
    <t xml:space="preserve"> Faxinal</t>
  </si>
  <si>
    <t xml:space="preserve"> Grandes Rios</t>
  </si>
  <si>
    <t xml:space="preserve"> Jandaia do Sul</t>
  </si>
  <si>
    <t xml:space="preserve"> Kaloré</t>
  </si>
  <si>
    <t xml:space="preserve"> Marilândia do Sul</t>
  </si>
  <si>
    <t xml:space="preserve"> Marumbi</t>
  </si>
  <si>
    <t xml:space="preserve"> Mauá da Serra</t>
  </si>
  <si>
    <t xml:space="preserve"> Novo Itacolomi</t>
  </si>
  <si>
    <t xml:space="preserve"> Rio Bom</t>
  </si>
  <si>
    <t xml:space="preserve"> Sabáudia</t>
  </si>
  <si>
    <t xml:space="preserve"> São Pedro do Ivaí</t>
  </si>
  <si>
    <t xml:space="preserve"> Alvorada do Sul</t>
  </si>
  <si>
    <t xml:space="preserve"> Assaí</t>
  </si>
  <si>
    <t xml:space="preserve"> Bela Vista do Paraíso</t>
  </si>
  <si>
    <t xml:space="preserve"> Cafeara</t>
  </si>
  <si>
    <t xml:space="preserve"> Cambé</t>
  </si>
  <si>
    <t xml:space="preserve"> Centenário do Sul</t>
  </si>
  <si>
    <t xml:space="preserve"> Florestópolis</t>
  </si>
  <si>
    <t xml:space="preserve"> Guaraci</t>
  </si>
  <si>
    <t xml:space="preserve"> Ibiporã</t>
  </si>
  <si>
    <t xml:space="preserve"> Jaguapitã</t>
  </si>
  <si>
    <t xml:space="preserve"> Jataizinho</t>
  </si>
  <si>
    <t xml:space="preserve"> Londrina</t>
  </si>
  <si>
    <t xml:space="preserve"> Lupionópolis</t>
  </si>
  <si>
    <t xml:space="preserve"> Miraselva</t>
  </si>
  <si>
    <t xml:space="preserve"> Pitangueiras</t>
  </si>
  <si>
    <t xml:space="preserve"> Porecatu</t>
  </si>
  <si>
    <t xml:space="preserve"> Prado Ferreira</t>
  </si>
  <si>
    <t xml:space="preserve"> Primeiro de Maio</t>
  </si>
  <si>
    <t xml:space="preserve"> Rolândia</t>
  </si>
  <si>
    <t xml:space="preserve"> Sertanópolis</t>
  </si>
  <si>
    <t xml:space="preserve"> Tamarana</t>
  </si>
  <si>
    <t xml:space="preserve"> Abatiá</t>
  </si>
  <si>
    <t xml:space="preserve"> Andirá</t>
  </si>
  <si>
    <t xml:space="preserve"> Bandeirantes</t>
  </si>
  <si>
    <t xml:space="preserve"> Congonhinhas</t>
  </si>
  <si>
    <t xml:space="preserve"> Cornélio Procópio</t>
  </si>
  <si>
    <t xml:space="preserve"> Itambaracá</t>
  </si>
  <si>
    <t xml:space="preserve"> Leópolis</t>
  </si>
  <si>
    <t xml:space="preserve"> Nova América da Colina</t>
  </si>
  <si>
    <t xml:space="preserve"> Nova Fátima</t>
  </si>
  <si>
    <t xml:space="preserve"> Nova Santa Bárbara</t>
  </si>
  <si>
    <t xml:space="preserve"> Rancho Alegre</t>
  </si>
  <si>
    <t xml:space="preserve"> Ribeirão do Pinhal</t>
  </si>
  <si>
    <t xml:space="preserve"> Santa Amélia</t>
  </si>
  <si>
    <t xml:space="preserve"> Santa Cecília do Pavão</t>
  </si>
  <si>
    <t xml:space="preserve"> Santa Mariana</t>
  </si>
  <si>
    <t xml:space="preserve"> Santo Antônio do Paraíso</t>
  </si>
  <si>
    <t xml:space="preserve"> São Jerônimo da Serra</t>
  </si>
  <si>
    <t xml:space="preserve"> São Sebastião da Amoreira</t>
  </si>
  <si>
    <t xml:space="preserve"> Sapopema</t>
  </si>
  <si>
    <t xml:space="preserve"> Sertaneja</t>
  </si>
  <si>
    <t xml:space="preserve"> Uraí</t>
  </si>
  <si>
    <t xml:space="preserve"> Barra do Jacaré</t>
  </si>
  <si>
    <t xml:space="preserve"> Cambará</t>
  </si>
  <si>
    <t xml:space="preserve"> Carlópolis</t>
  </si>
  <si>
    <t xml:space="preserve"> Conselheiro Mairinck</t>
  </si>
  <si>
    <t xml:space="preserve"> Figueira</t>
  </si>
  <si>
    <t xml:space="preserve"> Guapirama</t>
  </si>
  <si>
    <t xml:space="preserve"> Ibaiti</t>
  </si>
  <si>
    <t xml:space="preserve"> Jaboti</t>
  </si>
  <si>
    <t xml:space="preserve"> Jacarezinho</t>
  </si>
  <si>
    <t xml:space="preserve"> Japira</t>
  </si>
  <si>
    <t xml:space="preserve"> Joaquim Távora</t>
  </si>
  <si>
    <t xml:space="preserve"> Jundiaí do Sul</t>
  </si>
  <si>
    <t xml:space="preserve"> Pinhalão</t>
  </si>
  <si>
    <t xml:space="preserve"> Quatiguá</t>
  </si>
  <si>
    <t xml:space="preserve"> Ribeirão Claro</t>
  </si>
  <si>
    <t xml:space="preserve"> Salto do Itararé</t>
  </si>
  <si>
    <t xml:space="preserve"> Santana do Itararé</t>
  </si>
  <si>
    <t xml:space="preserve"> Santo Antônio da Platina</t>
  </si>
  <si>
    <t xml:space="preserve"> São José da Boa Vista</t>
  </si>
  <si>
    <t xml:space="preserve"> Siqueira Campos</t>
  </si>
  <si>
    <t xml:space="preserve"> Tomazina</t>
  </si>
  <si>
    <t xml:space="preserve"> Wenceslau Braz</t>
  </si>
  <si>
    <t xml:space="preserve"> Assis Chateaubriand</t>
  </si>
  <si>
    <t xml:space="preserve"> Diamante D'Oeste</t>
  </si>
  <si>
    <t xml:space="preserve"> Entre Rios do Oeste</t>
  </si>
  <si>
    <t xml:space="preserve"> Guaíra</t>
  </si>
  <si>
    <t xml:space="preserve"> Marechal Cândido Rondon</t>
  </si>
  <si>
    <t xml:space="preserve"> Maripá</t>
  </si>
  <si>
    <t xml:space="preserve"> Mercedes</t>
  </si>
  <si>
    <t xml:space="preserve"> Nova Santa Rosa</t>
  </si>
  <si>
    <t xml:space="preserve"> Ouro Verde do Oeste</t>
  </si>
  <si>
    <t xml:space="preserve"> Palotina</t>
  </si>
  <si>
    <t xml:space="preserve"> Pato Bragado</t>
  </si>
  <si>
    <t xml:space="preserve"> Quatro Pontes</t>
  </si>
  <si>
    <t xml:space="preserve"> Santa Helena</t>
  </si>
  <si>
    <t xml:space="preserve"> São José das Palmeiras</t>
  </si>
  <si>
    <t xml:space="preserve"> São Pedro do Iguaçu</t>
  </si>
  <si>
    <t xml:space="preserve"> Terra Roxa</t>
  </si>
  <si>
    <t xml:space="preserve"> Toledo</t>
  </si>
  <si>
    <t xml:space="preserve"> Tupãssi</t>
  </si>
  <si>
    <t xml:space="preserve"> Curiúva</t>
  </si>
  <si>
    <t xml:space="preserve"> Imbaú</t>
  </si>
  <si>
    <t xml:space="preserve"> Ortigueira</t>
  </si>
  <si>
    <t xml:space="preserve"> Reserva</t>
  </si>
  <si>
    <t xml:space="preserve"> Telêmaco Borba</t>
  </si>
  <si>
    <t xml:space="preserve"> Tibagi</t>
  </si>
  <si>
    <t xml:space="preserve"> Ventania</t>
  </si>
  <si>
    <t xml:space="preserve"> Arapuã</t>
  </si>
  <si>
    <t xml:space="preserve"> Ariranha do Ivaí</t>
  </si>
  <si>
    <t xml:space="preserve"> Cândido de Abreu</t>
  </si>
  <si>
    <t xml:space="preserve"> Cruzmaltina</t>
  </si>
  <si>
    <t xml:space="preserve"> Godoy Moreira</t>
  </si>
  <si>
    <t xml:space="preserve"> Ivaiporã</t>
  </si>
  <si>
    <t xml:space="preserve"> Jardim Alegre</t>
  </si>
  <si>
    <t xml:space="preserve"> Lidianópolis</t>
  </si>
  <si>
    <t xml:space="preserve"> Lunardelli</t>
  </si>
  <si>
    <t xml:space="preserve"> Manoel Ribas</t>
  </si>
  <si>
    <t xml:space="preserve"> Mato Rico</t>
  </si>
  <si>
    <t xml:space="preserve"> Nova Tebas</t>
  </si>
  <si>
    <t xml:space="preserve"> Rio Branco do Ivaí</t>
  </si>
  <si>
    <t xml:space="preserve"> Rosário do Ivaí</t>
  </si>
  <si>
    <t xml:space="preserve"> Santa Maria do Oeste</t>
  </si>
  <si>
    <t xml:space="preserve"> São João do Ivaí</t>
  </si>
  <si>
    <t>Produção
2011</t>
  </si>
  <si>
    <t>01RS - PARANAGUÁ</t>
  </si>
  <si>
    <t>Local
Atendimento</t>
  </si>
  <si>
    <t>Abrangência</t>
  </si>
  <si>
    <t>03RS - PONTA GROSSA</t>
  </si>
  <si>
    <t>04RS - IRATI</t>
  </si>
  <si>
    <t>TOTAL</t>
  </si>
  <si>
    <t>05RS - GUARAPUAVA</t>
  </si>
  <si>
    <t>07RS - PATO BRANCO</t>
  </si>
  <si>
    <t>3500594 APSAUDE  (7039344 POLICLINICA CHOPINZINHO)</t>
  </si>
  <si>
    <t>SAIR</t>
  </si>
  <si>
    <t>08RS - FRANCISCO BELTRÃO</t>
  </si>
  <si>
    <t>09RS - FOZ DO IGUAÇU</t>
  </si>
  <si>
    <t>10RS - CASCAVEL</t>
  </si>
  <si>
    <t>11RS - CAMPO MOURÃO</t>
  </si>
  <si>
    <t>12RS - UMUARAMA</t>
  </si>
  <si>
    <t>13RS - CIANORTE</t>
  </si>
  <si>
    <t>14RS - PARANAVAÍ</t>
  </si>
  <si>
    <t>Paranavaí</t>
  </si>
  <si>
    <t>15RS - MARINGÁ</t>
  </si>
  <si>
    <t>Nova Esperança</t>
  </si>
  <si>
    <t>17RS - LONDRINA</t>
  </si>
  <si>
    <t>19RS - JACAREZINHO</t>
  </si>
  <si>
    <t>20RS - TOLEDO</t>
  </si>
  <si>
    <t>21RS - TELÊMACO BORBA</t>
  </si>
  <si>
    <t>22RS - IVAIPORÃ</t>
  </si>
  <si>
    <t>02RS - METROPOLITANA</t>
  </si>
  <si>
    <t>18RS - CORNÉLIO PROCÓPIO</t>
  </si>
  <si>
    <t>Municipal</t>
  </si>
  <si>
    <t>Barbosa Ferraz</t>
  </si>
  <si>
    <t>Araruna</t>
  </si>
  <si>
    <t>6426204 HOSPITAL INFANTIL WALDEMAR MONASTIER</t>
  </si>
  <si>
    <t>Piraquara</t>
  </si>
  <si>
    <t>6404316 CENTRO HOSPITALAR DE REABILITAÇÃO DO PARANÁ</t>
  </si>
  <si>
    <t>0018392 HOSPITAL PIRAQUARA</t>
  </si>
  <si>
    <t>01RS</t>
  </si>
  <si>
    <t>Situação</t>
  </si>
  <si>
    <t>Confirmar</t>
  </si>
  <si>
    <t>População
IBGE 2010</t>
  </si>
  <si>
    <t>02RS</t>
  </si>
  <si>
    <t>Incluir</t>
  </si>
  <si>
    <t>Retirar</t>
  </si>
  <si>
    <t>PT 880
(2011 + 20%)</t>
  </si>
  <si>
    <t>PLANO OPERATIVO - PARANÁ
TRAUMATO ORTOPEDIA DE MÉDIA COMPLEXIDADE - TOM
PT/MS/GM Nº 880/2013</t>
  </si>
  <si>
    <t xml:space="preserve">Confirmar </t>
  </si>
  <si>
    <t>03RS</t>
  </si>
  <si>
    <t>04RS</t>
  </si>
  <si>
    <t>05RS</t>
  </si>
  <si>
    <t>06RS</t>
  </si>
  <si>
    <t>07RS</t>
  </si>
  <si>
    <t>08RS</t>
  </si>
  <si>
    <t>Cod.</t>
  </si>
  <si>
    <t>Procedimento</t>
  </si>
  <si>
    <t xml:space="preserve">TRATAMENTO CIRURGICO DE FRATURA DA CLAVICULA </t>
  </si>
  <si>
    <t xml:space="preserve">TRATAMENTO CIRURGICO DE LUXACAO / FRATURA-LUXACAO ACROMIO-CLAVICULAR </t>
  </si>
  <si>
    <t xml:space="preserve">ARTROPLASTIA DE CABECA DO RADIO </t>
  </si>
  <si>
    <t xml:space="preserve">CUPULECTOMIA RADIAL / RESSECCAO DO OLECRANO </t>
  </si>
  <si>
    <t xml:space="preserve">RECONSTRUCAO CAPSULO-LIGAMENTAR DE COTOVELO PUNHO </t>
  </si>
  <si>
    <t xml:space="preserve">RECONSTRUCAO DE POLIA TENDINOSA DE MAO </t>
  </si>
  <si>
    <t xml:space="preserve">REDUCAO INCRUENTA DE FRATURA / LESAO FISARIA DE COTOVELO </t>
  </si>
  <si>
    <t xml:space="preserve">REDUCAO INCRUENTA DE FRATURA DIAFISARIA DOS OSSOS DO ANTEBRACO </t>
  </si>
  <si>
    <t xml:space="preserve">TRATAMENTO CIRURGICO DE FRATURA / LESAO FISARIA DAS FALANGES DA MAO (COM FIXACAO) </t>
  </si>
  <si>
    <t xml:space="preserve">TRATAMENTO CIRURGICO DE FRATURA / LESAO FISARIA DE EPICONDILO / EPITROCLEA DO UMERO </t>
  </si>
  <si>
    <t xml:space="preserve">TRATAMENTO CIRURGICO DE FRATURA / LESAO FISARIA DO CONDILO / TROCANTER DO UMERO / APOFISE CORONARIA DO ULNA / CABECA DO RADIO </t>
  </si>
  <si>
    <t xml:space="preserve">TRATAMENTO CIRURGICO DE FRATURA / LESAO FISARIA DOS METACARPIANOS </t>
  </si>
  <si>
    <t xml:space="preserve">TRATAMENTO CIRURGICO DE FRATURA DA EXTREMIDADE / METAFISE DISTAL DOS OSSOS DO ANTEBRACO </t>
  </si>
  <si>
    <t xml:space="preserve">TRATAMENTO CIRURGICO DE FRATURA DE EXTREMIDADES / METAFISE PROXIMAL DOS OSSOS DO ANTEBRACO </t>
  </si>
  <si>
    <t xml:space="preserve">TRATAMENTO CIRURGICO DE FRATURA DIAFISARIA DE AMBOS OS OSSOS DO ANTEBRACO (C/ SINTESE) </t>
  </si>
  <si>
    <t xml:space="preserve">TRATAMENTO CIRURGICO DE FRATURA DIAFISARIA UNICA DO RADIO / DA ULNA </t>
  </si>
  <si>
    <t xml:space="preserve">TRATAMENTO CIRURGICO DE FRATURA LESAO FISARIA DOS OSSOS DO ANTEBRACO </t>
  </si>
  <si>
    <t xml:space="preserve">TRATAMENTO CIRURGICO DE FRATURA-LUXACAO DE GALEAZZI / MONTEGGIA / ESSEX-LOPRESTI </t>
  </si>
  <si>
    <t xml:space="preserve">TRATAMENTO CIRURGICO DE FRATURAS DOS OSSOS DO CARPO </t>
  </si>
  <si>
    <t xml:space="preserve">TRATAMENTO CIRURGICO DE LESAO AGUDA CAPSULO-LIGAMENTAR DO MEMBRO SUPERIOR: COTOVELO / PUNHO </t>
  </si>
  <si>
    <t xml:space="preserve">TRATAMENTO CIRURGICO DE LESAO DA MUSCULATURA INTRINSECA DA MAO PARA SUA LIBERACAO </t>
  </si>
  <si>
    <t xml:space="preserve">TRATAMENTO CIRURGICO DE LESAO EVOLUTIVA FISARIA NO MEMBRO SUPERIOR </t>
  </si>
  <si>
    <t xml:space="preserve">TRATAMENTO CIRURGICO DE LUXACAO / FRATURA-LUXACAO CARPO-METACARPIANA </t>
  </si>
  <si>
    <t xml:space="preserve">TRATAMENTO CIRURGICO DE LUXACAO / FRATURA-LUXACAO DOS OSSOS DO CARPO </t>
  </si>
  <si>
    <t xml:space="preserve">PATELECTOMIA TOTAL OU PARCIAL </t>
  </si>
  <si>
    <t xml:space="preserve">RECONSTRUCAO DE TENDAO PATELAR / TENDAO QUADRICIPITAL </t>
  </si>
  <si>
    <t xml:space="preserve">RECONSTRUCAO LIGAMENTAR DO TORNOZELO </t>
  </si>
  <si>
    <t xml:space="preserve">REPARO DE BAINHA TENDINOSA AO NIVEL DO TORNOZELO </t>
  </si>
  <si>
    <t xml:space="preserve">TRATAMENTO CIRURGICO DE AVULSAO DO GRANDE E DO PEQUENO TROCANTER </t>
  </si>
  <si>
    <t xml:space="preserve">TRATAMENTO CIRURGICO DE FRATURA / LESAO FISARIA DE OSSOS DO MEDIO-PE </t>
  </si>
  <si>
    <t xml:space="preserve">TRATAMENTO CIRURGICO DE FRATURA / LESAO FISARIA DOS METATARSIANOS </t>
  </si>
  <si>
    <t xml:space="preserve">TRATAMENTO CIRURGICO DE FRATURA / LESAO FISARIA DOS PODODACTILOS </t>
  </si>
  <si>
    <t xml:space="preserve">TRATAMENTO CIRURGICO DE FRATURA BIMALEOLAR / TRIMALEOLAR / DA FRATURA-LUXACAO DO TORNOZELO </t>
  </si>
  <si>
    <t xml:space="preserve">TRATAMENTO CIRURGICO DE FRATURA DA PATELA POR FIXACAO INTERNA (PATELECTOMIA) </t>
  </si>
  <si>
    <t xml:space="preserve">TRATAMENTO CIRURGICO DE FRATURA DO CALCANEO </t>
  </si>
  <si>
    <t xml:space="preserve">TRATAMENTO CIRURGICO DE FRATURA DO TALUS </t>
  </si>
  <si>
    <t xml:space="preserve">TRATAMENTO CIRURGICO DE FRATURA DO TORNOZELO UNIMALEOLAR </t>
  </si>
  <si>
    <t xml:space="preserve">TRATAMENTO CIRURGICO DE FRATURA LESAO FISARIA DISTAL DE TIBIA </t>
  </si>
  <si>
    <t xml:space="preserve">TRATAMENTO CIRURGICO DE LESAO AGUDA CAPSULO-LIGAMENTAR MEMBRO INFERIOR (JOELHO / TORNOZELO) </t>
  </si>
  <si>
    <t xml:space="preserve">TENORRAFIA UNICA EM TUNEL OSTEO-FIBROSO </t>
  </si>
  <si>
    <t xml:space="preserve">TRATAMENTO CIRURGICO DE RUTURA DO APARELHO EXTENSOR DO DEDO </t>
  </si>
  <si>
    <t>$ SH</t>
  </si>
  <si>
    <t>$ SP</t>
  </si>
  <si>
    <t>$ Total</t>
  </si>
  <si>
    <t>Físico de 2011</t>
  </si>
  <si>
    <t>Incremento de 80% com o aumento de 20% físico</t>
  </si>
  <si>
    <t xml:space="preserve"> R$      275,52 </t>
  </si>
  <si>
    <t xml:space="preserve"> R$   103,18 </t>
  </si>
  <si>
    <t xml:space="preserve"> R$      275,44 </t>
  </si>
  <si>
    <t xml:space="preserve"> R$   102,15 </t>
  </si>
  <si>
    <t xml:space="preserve"> R$      182,82 </t>
  </si>
  <si>
    <t xml:space="preserve"> R$     99,84 </t>
  </si>
  <si>
    <t xml:space="preserve"> R$      208,13 </t>
  </si>
  <si>
    <t xml:space="preserve"> R$   101,38 </t>
  </si>
  <si>
    <t xml:space="preserve"> R$      143,95 </t>
  </si>
  <si>
    <t xml:space="preserve"> R$     97,48 </t>
  </si>
  <si>
    <t xml:space="preserve"> R$      116,95 </t>
  </si>
  <si>
    <t xml:space="preserve"> R$     88,58 </t>
  </si>
  <si>
    <t xml:space="preserve"> R$         75,68 </t>
  </si>
  <si>
    <t xml:space="preserve"> R$     76,69 </t>
  </si>
  <si>
    <t xml:space="preserve"> R$         55,26 </t>
  </si>
  <si>
    <t xml:space="preserve"> R$     60,19 </t>
  </si>
  <si>
    <t xml:space="preserve"> R$      109,69 </t>
  </si>
  <si>
    <t xml:space="preserve"> R$     82,91 </t>
  </si>
  <si>
    <t xml:space="preserve"> R$      201,27 </t>
  </si>
  <si>
    <t xml:space="preserve"> R$   110,02 </t>
  </si>
  <si>
    <t xml:space="preserve"> R$      247,47 </t>
  </si>
  <si>
    <t xml:space="preserve"> R$   121,17 </t>
  </si>
  <si>
    <t xml:space="preserve"> R$      146,75 </t>
  </si>
  <si>
    <t xml:space="preserve"> R$   111,51 </t>
  </si>
  <si>
    <t xml:space="preserve"> R$      159,49 </t>
  </si>
  <si>
    <t xml:space="preserve"> R$     94,31 </t>
  </si>
  <si>
    <t xml:space="preserve"> R$      233,71 </t>
  </si>
  <si>
    <t xml:space="preserve"> R$   132,66 </t>
  </si>
  <si>
    <t xml:space="preserve"> R$      375,19 </t>
  </si>
  <si>
    <t xml:space="preserve"> R$   172,11 </t>
  </si>
  <si>
    <t xml:space="preserve"> R$      169,35 </t>
  </si>
  <si>
    <t xml:space="preserve"> R$     89,94 </t>
  </si>
  <si>
    <t xml:space="preserve"> R$      111,08 </t>
  </si>
  <si>
    <t xml:space="preserve"> R$      151,63 </t>
  </si>
  <si>
    <t xml:space="preserve"> R$     98,93 </t>
  </si>
  <si>
    <t xml:space="preserve"> R$      126,31 </t>
  </si>
  <si>
    <t xml:space="preserve"> R$     95,78 </t>
  </si>
  <si>
    <t xml:space="preserve"> R$      160,65 </t>
  </si>
  <si>
    <t xml:space="preserve"> R$   100,99 </t>
  </si>
  <si>
    <t xml:space="preserve"> R$      118,88 </t>
  </si>
  <si>
    <t xml:space="preserve"> R$     90,06 </t>
  </si>
  <si>
    <t xml:space="preserve"> R$      220,55 </t>
  </si>
  <si>
    <t xml:space="preserve"> R$   123,51 </t>
  </si>
  <si>
    <t xml:space="preserve"> R$   1.270,15 </t>
  </si>
  <si>
    <t xml:space="preserve"> R$   332,03 </t>
  </si>
  <si>
    <t xml:space="preserve"> R$      263,01 </t>
  </si>
  <si>
    <t xml:space="preserve"> R$   169,13 </t>
  </si>
  <si>
    <t xml:space="preserve"> R$      133,55 </t>
  </si>
  <si>
    <t xml:space="preserve"> R$     79,75 </t>
  </si>
  <si>
    <t xml:space="preserve"> R$      534,15 </t>
  </si>
  <si>
    <t xml:space="preserve"> R$   225,27 </t>
  </si>
  <si>
    <t xml:space="preserve"> R$      154,24 </t>
  </si>
  <si>
    <t xml:space="preserve"> R$   114,17 </t>
  </si>
  <si>
    <t xml:space="preserve"> R$      154,26 </t>
  </si>
  <si>
    <t xml:space="preserve"> R$      211,01 </t>
  </si>
  <si>
    <t xml:space="preserve"> R$   125,59 </t>
  </si>
  <si>
    <t xml:space="preserve"> R$      344,09 </t>
  </si>
  <si>
    <t xml:space="preserve"> R$   159,58 </t>
  </si>
  <si>
    <t xml:space="preserve"> R$      154,29 </t>
  </si>
  <si>
    <t xml:space="preserve"> R$   114,13 </t>
  </si>
  <si>
    <t xml:space="preserve"> R$   114,13 </t>
  </si>
  <si>
    <t xml:space="preserve"> R$      357,46 </t>
  </si>
  <si>
    <t xml:space="preserve"> R$   124,03 </t>
  </si>
  <si>
    <t xml:space="preserve"> R$      413,48 </t>
  </si>
  <si>
    <t xml:space="preserve"> R$   174,74 </t>
  </si>
  <si>
    <t xml:space="preserve"> R$      323,66 </t>
  </si>
  <si>
    <t xml:space="preserve"> R$   150,17 </t>
  </si>
  <si>
    <t xml:space="preserve"> R$      265,09 </t>
  </si>
  <si>
    <t xml:space="preserve"> R$   156,21 </t>
  </si>
  <si>
    <t>HOSP.</t>
  </si>
  <si>
    <t>AMB.</t>
  </si>
  <si>
    <t>Físico 2011</t>
  </si>
  <si>
    <t>Físico 2011 
+ (20%)</t>
  </si>
  <si>
    <t>$ 2011
+ (20%)</t>
  </si>
  <si>
    <t>FÍSICO PER CAPITA</t>
  </si>
  <si>
    <t>FINANCEIRO ($) PER CAPITA</t>
  </si>
  <si>
    <t>POPULAÇÃO PARANÁ 2011</t>
  </si>
  <si>
    <t>PROCEDIMENTOS - FÍSICO E FINANCEIRO</t>
  </si>
  <si>
    <t>FINANCEIRO ($) POR PROCEDIMENTO</t>
  </si>
  <si>
    <t xml:space="preserve">Plano
Operativo
Físico
ANO
</t>
  </si>
  <si>
    <t xml:space="preserve">Plano Operativo
Financeiro
ANO
</t>
  </si>
  <si>
    <t>Confirmado</t>
  </si>
  <si>
    <t>Total Gestão Municipal - Araucária</t>
  </si>
  <si>
    <t>Total Gestão Municipal - Curitiba</t>
  </si>
  <si>
    <t>Plano
Operativo
Físico
ANO</t>
  </si>
  <si>
    <t>Total Gestão Municipal - São José dos Pinhais</t>
  </si>
  <si>
    <t>TOTAL 02RS - METROPOLITANA</t>
  </si>
  <si>
    <t>Total Gestão Municipal - Pato Branco</t>
  </si>
  <si>
    <t>Total Gestão Municipal - Palmas</t>
  </si>
  <si>
    <t>TOTAL 07RS - PATO BRANCO</t>
  </si>
  <si>
    <t>Total Gestão Municipal - Francisco Beltrão</t>
  </si>
  <si>
    <t>TOTAL 08RS - FRANCISCO BELTRÃO</t>
  </si>
  <si>
    <t>09RS</t>
  </si>
  <si>
    <t>Total Gestão Municipal - Foz do Iguaçu</t>
  </si>
  <si>
    <t>TOTAL 09RS - FOZ DO IGUAÇU</t>
  </si>
  <si>
    <t>10RS</t>
  </si>
  <si>
    <t>PACTUAÇÃO</t>
  </si>
  <si>
    <t>11RS</t>
  </si>
  <si>
    <t>Total Gestão Municipal - Campo Mourão</t>
  </si>
  <si>
    <t>Total Gestão Municipal - Goioerê</t>
  </si>
  <si>
    <t>12RS</t>
  </si>
  <si>
    <t>Total Gestão Municipal - Umuarama</t>
  </si>
  <si>
    <t>13RS</t>
  </si>
  <si>
    <t>todos gestão estadual</t>
  </si>
  <si>
    <t>Total Gestão Municipal - Cianorte</t>
  </si>
  <si>
    <t>TOTAL 13RS - CIANORTE</t>
  </si>
  <si>
    <t>14RS</t>
  </si>
  <si>
    <t>15RS</t>
  </si>
  <si>
    <t>Total Gestão Municipal - Mandaguari</t>
  </si>
  <si>
    <t>Total Gestão Municipal - Maringá</t>
  </si>
  <si>
    <t>TOTAL 15RS - MARINGÁ</t>
  </si>
  <si>
    <t>16RS</t>
  </si>
  <si>
    <t>Total Gestão Municipal - Apucarana</t>
  </si>
  <si>
    <t>16RS -APUCARANA</t>
  </si>
  <si>
    <t>2577763 HOSPITAL DOUTOR EULALINO IGNACIO DE ANDRADE HZS</t>
  </si>
  <si>
    <t>17RS</t>
  </si>
  <si>
    <t>Total Gestão Municipal - Londrina</t>
  </si>
  <si>
    <t>TOTAL 17RS - LONDRINA</t>
  </si>
  <si>
    <t>18RS</t>
  </si>
  <si>
    <t>Total Gestão Estadual - 01RS - SESA/PR</t>
  </si>
  <si>
    <t>TOTAL 01RS - PARANAGUÁ</t>
  </si>
  <si>
    <t>Total Gestão Estadual - 02RS - SESA/PR</t>
  </si>
  <si>
    <t>Total Gestão Estadual - 03RS - SESA/PR</t>
  </si>
  <si>
    <t>TOTAL 03RS - PONTA GROSSA</t>
  </si>
  <si>
    <t>Total Gestão Estadual - 04RS - SESA/PR</t>
  </si>
  <si>
    <t>TOTAL 04RS - IRATI</t>
  </si>
  <si>
    <t>Total Gestão Estadual - 05RS - SESA/PR</t>
  </si>
  <si>
    <t>TOTAL 05RS - GUARAPUAVA</t>
  </si>
  <si>
    <t>Total Gestão Estadual - 06RS - SESA/PR</t>
  </si>
  <si>
    <t>TOTAL 06RS - UNIÃO DA VITÓRIA</t>
  </si>
  <si>
    <t>Total Gestão Estadual - 07RS - SESA/PR</t>
  </si>
  <si>
    <t>Total Gestão Estadual - 09RS - SESA/PR</t>
  </si>
  <si>
    <t>Total Gestão Estadual - 10RS - SESA/PR</t>
  </si>
  <si>
    <t>TOTAL 10RS - CASCAVEL</t>
  </si>
  <si>
    <t>Total Gestão Estadual - 11RS - SESA/PR</t>
  </si>
  <si>
    <t>TOTAL 11RS-  CAMPO MOURÃO</t>
  </si>
  <si>
    <t>TOTAL 12RS - UMUARAMA</t>
  </si>
  <si>
    <t>Total Gestão Estadual - 14RS SESA/PR</t>
  </si>
  <si>
    <t>TOTAL 14RS - PARANAVAÍ</t>
  </si>
  <si>
    <t>Total Gestão Estadual - 15RS - SESA/PR</t>
  </si>
  <si>
    <t>Total Gestão Estadual - 16RS - SESA/PR</t>
  </si>
  <si>
    <t>TOTAL 16RS - APUCARANA</t>
  </si>
  <si>
    <t>Total Gestão Estadual - 17RS - SESA/PR</t>
  </si>
  <si>
    <t>Total Gestão Estadual -18RS SESA-PR</t>
  </si>
  <si>
    <t>TOTAL 18RS - CORNÉLIO PROCÓPIO</t>
  </si>
  <si>
    <t>19RS</t>
  </si>
  <si>
    <t>Total Gestão Estadual - 19RS - SESA/PR</t>
  </si>
  <si>
    <t>TOTAL 19RS - JACAREZINHO</t>
  </si>
  <si>
    <t>20RS</t>
  </si>
  <si>
    <t>Total Gestão Estadual - 20RS - SESA/PR</t>
  </si>
  <si>
    <t>TOTAL 20RS - TOLEDO</t>
  </si>
  <si>
    <t>21RS</t>
  </si>
  <si>
    <t>Total Gestão Estadual - 21RS - SESA/PR</t>
  </si>
  <si>
    <t>06RS - UNIÃO DA VITÓRIA</t>
  </si>
  <si>
    <t>2754738 SANTA CASA DE PARANAVAÍ</t>
  </si>
  <si>
    <t>22RS</t>
  </si>
  <si>
    <t>Total Gestão Estadual - 22RS - IVAIPORÃ</t>
  </si>
  <si>
    <t>TOTAL 22RS - IVAIPORÃ</t>
  </si>
  <si>
    <t>3075516 HOSPITAL SÃO VICENTE</t>
  </si>
  <si>
    <t>0015660 ABMED HOSP. E MATERNIDADE MADALENA SOFIA</t>
  </si>
  <si>
    <t>OK</t>
  </si>
  <si>
    <t>Cornelio Procópio</t>
  </si>
  <si>
    <t>TOTAL 21RS - TELÊMACO BORBA</t>
  </si>
  <si>
    <t>TOTAL PARANÁ</t>
  </si>
  <si>
    <t>Assaí</t>
  </si>
  <si>
    <t>4055748 HOSPITAL SÃO RAFAEL</t>
  </si>
  <si>
    <t>Rolândia</t>
  </si>
  <si>
    <t>Ibiporã</t>
  </si>
  <si>
    <t>0014222 COT</t>
  </si>
  <si>
    <t>17RSRetirar</t>
  </si>
  <si>
    <t>2578492 CLÍNICA DE FRATURAS SOUZA NAVES</t>
  </si>
  <si>
    <t>2680963 PRONTO SOCORRO MUNICIPAL</t>
  </si>
  <si>
    <t>Guaratuba</t>
  </si>
  <si>
    <t>2739984 CENTRO DE SAÚDE DE CHOPINZINHO</t>
  </si>
  <si>
    <t xml:space="preserve"> </t>
  </si>
  <si>
    <t>GESTÃO ESTADUAL</t>
  </si>
  <si>
    <t>GESTÃO MUNICIPAL</t>
  </si>
  <si>
    <t>Hospital do Idoso Zilda Arns CNES 6388671</t>
  </si>
  <si>
    <t>6388671 HOSPITAL DO IDOSO ZILDA ARNS</t>
  </si>
  <si>
    <t>GESTOR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</si>
</sst>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00000000000"/>
    <numFmt numFmtId="177" formatCode="0.00000000000000000000"/>
    <numFmt numFmtId="178" formatCode="0.000000000000000"/>
    <numFmt numFmtId="179" formatCode="#,##0.0000000000000000"/>
    <numFmt numFmtId="180" formatCode="#,##0.000000000000000"/>
    <numFmt numFmtId="181" formatCode="#,##0.00000000000000"/>
    <numFmt numFmtId="182" formatCode="#,##0.00000000000000000000"/>
    <numFmt numFmtId="183" formatCode="&quot;R$&quot;\ #,##0.000000000000000"/>
    <numFmt numFmtId="184" formatCode="#,##0.0000"/>
    <numFmt numFmtId="185" formatCode="&quot;R$&quot;\ #,##0.00"/>
    <numFmt numFmtId="186" formatCode="#,##0.000000000000000000"/>
    <numFmt numFmtId="187" formatCode="0.00000000000000"/>
    <numFmt numFmtId="188" formatCode="#,##0.000000000000"/>
    <numFmt numFmtId="189" formatCode="&quot;R$&quot;\ #,##0.000000000000000000"/>
  </numFmts>
  <fonts count="2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10"/>
      <name val="Verdana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7.5"/>
      <color indexed="56"/>
      <name val="Verdana"/>
      <family val="2"/>
    </font>
    <font>
      <sz val="7.5"/>
      <color indexed="10"/>
      <name val="Verdana"/>
      <family val="2"/>
    </font>
    <font>
      <sz val="8"/>
      <name val="Times New Roman"/>
      <family val="1"/>
    </font>
    <font>
      <sz val="7.5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3" fontId="15" fillId="0" borderId="2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3" fontId="15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/>
    </xf>
    <xf numFmtId="0" fontId="17" fillId="2" borderId="1" xfId="0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/>
    </xf>
    <xf numFmtId="185" fontId="18" fillId="0" borderId="1" xfId="0" applyNumberFormat="1" applyFont="1" applyBorder="1" applyAlignment="1">
      <alignment/>
    </xf>
    <xf numFmtId="0" fontId="17" fillId="2" borderId="7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3" fontId="17" fillId="2" borderId="3" xfId="0" applyNumberFormat="1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/>
    </xf>
    <xf numFmtId="3" fontId="17" fillId="2" borderId="5" xfId="0" applyNumberFormat="1" applyFont="1" applyFill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185" fontId="18" fillId="0" borderId="2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85" fontId="0" fillId="0" borderId="1" xfId="0" applyNumberFormat="1" applyFont="1" applyBorder="1" applyAlignment="1">
      <alignment horizontal="center"/>
    </xf>
    <xf numFmtId="185" fontId="0" fillId="0" borderId="2" xfId="0" applyNumberFormat="1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186" fontId="1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88" fontId="19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5" fontId="15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86" fontId="19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4" fontId="15" fillId="0" borderId="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80" fontId="15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4" fontId="15" fillId="0" borderId="8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15" fillId="0" borderId="5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3" fontId="6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15" fillId="0" borderId="4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4" fontId="15" fillId="0" borderId="5" xfId="0" applyNumberFormat="1" applyFont="1" applyBorder="1" applyAlignment="1">
      <alignment vertical="center"/>
    </xf>
    <xf numFmtId="4" fontId="15" fillId="0" borderId="9" xfId="0" applyNumberFormat="1" applyFont="1" applyBorder="1" applyAlignment="1">
      <alignment vertical="center"/>
    </xf>
    <xf numFmtId="0" fontId="4" fillId="1" borderId="4" xfId="0" applyFont="1" applyFill="1" applyBorder="1" applyAlignment="1">
      <alignment horizontal="left" vertical="center"/>
    </xf>
    <xf numFmtId="0" fontId="4" fillId="1" borderId="1" xfId="0" applyFont="1" applyFill="1" applyBorder="1" applyAlignment="1">
      <alignment horizontal="left" vertical="center"/>
    </xf>
    <xf numFmtId="3" fontId="4" fillId="1" borderId="1" xfId="0" applyNumberFormat="1" applyFont="1" applyFill="1" applyBorder="1" applyAlignment="1">
      <alignment horizontal="right" vertical="center"/>
    </xf>
    <xf numFmtId="49" fontId="6" fillId="1" borderId="4" xfId="0" applyNumberFormat="1" applyFont="1" applyFill="1" applyBorder="1" applyAlignment="1">
      <alignment horizontal="left" vertical="center"/>
    </xf>
    <xf numFmtId="0" fontId="6" fillId="1" borderId="1" xfId="0" applyFont="1" applyFill="1" applyBorder="1" applyAlignment="1">
      <alignment horizontal="left" vertical="center"/>
    </xf>
    <xf numFmtId="3" fontId="4" fillId="1" borderId="1" xfId="0" applyNumberFormat="1" applyFont="1" applyFill="1" applyBorder="1" applyAlignment="1">
      <alignment horizontal="left" vertical="center"/>
    </xf>
    <xf numFmtId="3" fontId="5" fillId="1" borderId="1" xfId="0" applyNumberFormat="1" applyFont="1" applyFill="1" applyBorder="1" applyAlignment="1">
      <alignment horizontal="right" vertical="center"/>
    </xf>
    <xf numFmtId="4" fontId="5" fillId="1" borderId="5" xfId="0" applyNumberFormat="1" applyFont="1" applyFill="1" applyBorder="1" applyAlignment="1">
      <alignment horizontal="right" vertical="center"/>
    </xf>
    <xf numFmtId="3" fontId="4" fillId="1" borderId="1" xfId="0" applyNumberFormat="1" applyFont="1" applyFill="1" applyBorder="1" applyAlignment="1">
      <alignment vertical="center"/>
    </xf>
    <xf numFmtId="3" fontId="6" fillId="1" borderId="1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left" vertical="center"/>
    </xf>
    <xf numFmtId="3" fontId="15" fillId="1" borderId="1" xfId="0" applyNumberFormat="1" applyFont="1" applyFill="1" applyBorder="1" applyAlignment="1">
      <alignment horizontal="right" vertical="center"/>
    </xf>
    <xf numFmtId="0" fontId="15" fillId="1" borderId="1" xfId="0" applyFont="1" applyFill="1" applyBorder="1" applyAlignment="1">
      <alignment horizontal="left" vertical="center"/>
    </xf>
    <xf numFmtId="4" fontId="15" fillId="1" borderId="5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180" fontId="15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1" borderId="4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left" vertical="center"/>
    </xf>
    <xf numFmtId="4" fontId="4" fillId="1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180" fontId="15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/>
    </xf>
    <xf numFmtId="1" fontId="15" fillId="0" borderId="1" xfId="0" applyNumberFormat="1" applyFont="1" applyBorder="1" applyAlignment="1">
      <alignment horizontal="right" vertical="center"/>
    </xf>
    <xf numFmtId="1" fontId="15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9" fontId="4" fillId="1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21" fillId="3" borderId="0" xfId="0" applyFont="1" applyFill="1" applyAlignment="1">
      <alignment wrapText="1"/>
    </xf>
    <xf numFmtId="3" fontId="5" fillId="0" borderId="3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/>
    </xf>
    <xf numFmtId="180" fontId="19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left" vertical="center"/>
    </xf>
    <xf numFmtId="0" fontId="5" fillId="1" borderId="1" xfId="0" applyFont="1" applyFill="1" applyBorder="1" applyAlignment="1">
      <alignment horizontal="left" vertical="center"/>
    </xf>
    <xf numFmtId="3" fontId="6" fillId="0" borderId="3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80" fontId="4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left" vertical="center"/>
    </xf>
    <xf numFmtId="180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left" vertical="center"/>
    </xf>
    <xf numFmtId="186" fontId="22" fillId="0" borderId="1" xfId="0" applyNumberFormat="1" applyFont="1" applyFill="1" applyBorder="1" applyAlignment="1">
      <alignment horizontal="right" vertical="center"/>
    </xf>
    <xf numFmtId="185" fontId="4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3" fillId="3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left" vertical="center"/>
    </xf>
    <xf numFmtId="4" fontId="6" fillId="0" borderId="5" xfId="0" applyNumberFormat="1" applyFont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right" vertical="center"/>
    </xf>
    <xf numFmtId="4" fontId="4" fillId="4" borderId="5" xfId="0" applyNumberFormat="1" applyFont="1" applyFill="1" applyBorder="1" applyAlignment="1">
      <alignment horizontal="right" vertical="center"/>
    </xf>
    <xf numFmtId="3" fontId="4" fillId="4" borderId="0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3" fontId="17" fillId="2" borderId="3" xfId="0" applyNumberFormat="1" applyFont="1" applyFill="1" applyBorder="1" applyAlignment="1">
      <alignment horizontal="center"/>
    </xf>
    <xf numFmtId="185" fontId="18" fillId="0" borderId="1" xfId="0" applyNumberFormat="1" applyFont="1" applyBorder="1" applyAlignment="1">
      <alignment/>
    </xf>
    <xf numFmtId="185" fontId="18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85" fontId="17" fillId="0" borderId="2" xfId="0" applyNumberFormat="1" applyFont="1" applyBorder="1" applyAlignment="1">
      <alignment/>
    </xf>
    <xf numFmtId="185" fontId="17" fillId="0" borderId="9" xfId="0" applyNumberFormat="1" applyFont="1" applyBorder="1" applyAlignment="1">
      <alignment/>
    </xf>
    <xf numFmtId="3" fontId="17" fillId="2" borderId="3" xfId="0" applyNumberFormat="1" applyFont="1" applyFill="1" applyBorder="1" applyAlignment="1">
      <alignment horizontal="center" wrapText="1"/>
    </xf>
    <xf numFmtId="3" fontId="17" fillId="2" borderId="8" xfId="0" applyNumberFormat="1" applyFont="1" applyFill="1" applyBorder="1" applyAlignment="1">
      <alignment horizontal="center" wrapText="1"/>
    </xf>
    <xf numFmtId="0" fontId="20" fillId="3" borderId="16" xfId="0" applyFont="1" applyFill="1" applyBorder="1" applyAlignment="1">
      <alignment wrapText="1"/>
    </xf>
    <xf numFmtId="0" fontId="20" fillId="3" borderId="17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38100</xdr:rowOff>
    </xdr:from>
    <xdr:to>
      <xdr:col>11</xdr:col>
      <xdr:colOff>533400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38100"/>
          <a:ext cx="2276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24</xdr:row>
      <xdr:rowOff>0</xdr:rowOff>
    </xdr:from>
    <xdr:to>
      <xdr:col>10</xdr:col>
      <xdr:colOff>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629275"/>
          <a:ext cx="3267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1038225</xdr:colOff>
      <xdr:row>54</xdr:row>
      <xdr:rowOff>0</xdr:rowOff>
    </xdr:from>
    <xdr:to>
      <xdr:col>9</xdr:col>
      <xdr:colOff>0</xdr:colOff>
      <xdr:row>54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0544175"/>
          <a:ext cx="2038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22</xdr:row>
      <xdr:rowOff>0</xdr:rowOff>
    </xdr:from>
    <xdr:to>
      <xdr:col>9</xdr:col>
      <xdr:colOff>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527685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21</xdr:row>
      <xdr:rowOff>0</xdr:rowOff>
    </xdr:from>
    <xdr:to>
      <xdr:col>9</xdr:col>
      <xdr:colOff>0</xdr:colOff>
      <xdr:row>21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5114925"/>
          <a:ext cx="2419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38100</xdr:rowOff>
    </xdr:from>
    <xdr:to>
      <xdr:col>9</xdr:col>
      <xdr:colOff>0</xdr:colOff>
      <xdr:row>0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"/>
          <a:ext cx="241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28</xdr:row>
      <xdr:rowOff>0</xdr:rowOff>
    </xdr:from>
    <xdr:to>
      <xdr:col>10</xdr:col>
      <xdr:colOff>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6248400"/>
          <a:ext cx="1695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38100</xdr:rowOff>
    </xdr:from>
    <xdr:to>
      <xdr:col>9</xdr:col>
      <xdr:colOff>0</xdr:colOff>
      <xdr:row>0</xdr:row>
      <xdr:rowOff>962025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38100"/>
          <a:ext cx="241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20</xdr:row>
      <xdr:rowOff>0</xdr:rowOff>
    </xdr:from>
    <xdr:to>
      <xdr:col>9</xdr:col>
      <xdr:colOff>0</xdr:colOff>
      <xdr:row>20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4953000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31</xdr:row>
      <xdr:rowOff>0</xdr:rowOff>
    </xdr:from>
    <xdr:to>
      <xdr:col>9</xdr:col>
      <xdr:colOff>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673417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37</xdr:row>
      <xdr:rowOff>0</xdr:rowOff>
    </xdr:from>
    <xdr:to>
      <xdr:col>9</xdr:col>
      <xdr:colOff>0</xdr:colOff>
      <xdr:row>37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7705725"/>
          <a:ext cx="10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28575</xdr:rowOff>
    </xdr:from>
    <xdr:to>
      <xdr:col>9</xdr:col>
      <xdr:colOff>28575</xdr:colOff>
      <xdr:row>0</xdr:row>
      <xdr:rowOff>952500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28575"/>
          <a:ext cx="1685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5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10.7109375" style="5" bestFit="1" customWidth="1"/>
    <col min="2" max="2" width="45.28125" style="5" customWidth="1"/>
    <col min="3" max="3" width="18.00390625" style="6" bestFit="1" customWidth="1"/>
    <col min="4" max="4" width="11.8515625" style="10" bestFit="1" customWidth="1"/>
    <col min="5" max="5" width="12.00390625" style="6" bestFit="1" customWidth="1"/>
    <col min="6" max="6" width="6.8515625" style="6" bestFit="1" customWidth="1"/>
    <col min="7" max="7" width="5.7109375" style="6" bestFit="1" customWidth="1"/>
    <col min="8" max="9" width="10.8515625" style="6" bestFit="1" customWidth="1"/>
    <col min="10" max="10" width="14.7109375" style="6" bestFit="1" customWidth="1"/>
    <col min="11" max="12" width="9.140625" style="6" customWidth="1"/>
    <col min="13" max="13" width="9.140625" style="5" customWidth="1"/>
    <col min="14" max="14" width="15.7109375" style="5" bestFit="1" customWidth="1"/>
    <col min="15" max="16" width="9.140625" style="5" customWidth="1"/>
    <col min="17" max="17" width="10.28125" style="5" bestFit="1" customWidth="1"/>
    <col min="18" max="16384" width="9.140625" style="5" customWidth="1"/>
  </cols>
  <sheetData>
    <row r="1" spans="1:13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1"/>
    </row>
    <row r="2" spans="1:9" s="19" customFormat="1" ht="29.25" customHeight="1">
      <c r="A2" s="22"/>
      <c r="B2" s="20" t="s">
        <v>765</v>
      </c>
      <c r="C2" s="20"/>
      <c r="F2" s="23"/>
      <c r="G2" s="24"/>
      <c r="H2" s="25"/>
      <c r="I2" s="25"/>
    </row>
    <row r="3" ht="15.75" thickBot="1"/>
    <row r="4" spans="1:12" ht="76.5" customHeight="1">
      <c r="A4" s="77" t="s">
        <v>640</v>
      </c>
      <c r="B4" s="78" t="s">
        <v>641</v>
      </c>
      <c r="C4" s="78" t="s">
        <v>683</v>
      </c>
      <c r="D4" s="78" t="s">
        <v>684</v>
      </c>
      <c r="E4" s="93" t="s">
        <v>685</v>
      </c>
      <c r="F4" s="247" t="s">
        <v>686</v>
      </c>
      <c r="G4" s="247"/>
      <c r="H4" s="89" t="s">
        <v>759</v>
      </c>
      <c r="I4" s="89" t="s">
        <v>760</v>
      </c>
      <c r="J4" s="79" t="s">
        <v>761</v>
      </c>
      <c r="K4" s="253" t="s">
        <v>687</v>
      </c>
      <c r="L4" s="254"/>
    </row>
    <row r="5" spans="1:12" ht="20.25" customHeight="1">
      <c r="A5" s="80"/>
      <c r="B5" s="73"/>
      <c r="C5" s="73"/>
      <c r="D5" s="73"/>
      <c r="E5" s="94"/>
      <c r="F5" s="75" t="s">
        <v>757</v>
      </c>
      <c r="G5" s="75" t="s">
        <v>758</v>
      </c>
      <c r="H5" s="90" t="s">
        <v>595</v>
      </c>
      <c r="I5" s="90"/>
      <c r="J5" s="75"/>
      <c r="K5" s="74"/>
      <c r="L5" s="81"/>
    </row>
    <row r="6" spans="1:12" ht="24.75" customHeight="1">
      <c r="A6" s="82">
        <v>408010150</v>
      </c>
      <c r="B6" s="70" t="s">
        <v>642</v>
      </c>
      <c r="C6" s="71" t="s">
        <v>688</v>
      </c>
      <c r="D6" s="71" t="s">
        <v>689</v>
      </c>
      <c r="E6" s="95">
        <v>378.7</v>
      </c>
      <c r="F6" s="72">
        <v>16</v>
      </c>
      <c r="G6" s="72">
        <v>0</v>
      </c>
      <c r="H6" s="91">
        <f>F6+G6</f>
        <v>16</v>
      </c>
      <c r="I6" s="91">
        <f>(H6*20%)+H6</f>
        <v>19.2</v>
      </c>
      <c r="J6" s="76">
        <f>E6*I6</f>
        <v>7271.04</v>
      </c>
      <c r="K6" s="248">
        <f>(J6*80%)+J6</f>
        <v>13087.872</v>
      </c>
      <c r="L6" s="249"/>
    </row>
    <row r="7" spans="1:12" ht="24.75" customHeight="1">
      <c r="A7" s="82">
        <v>408010185</v>
      </c>
      <c r="B7" s="70" t="s">
        <v>643</v>
      </c>
      <c r="C7" s="71" t="s">
        <v>690</v>
      </c>
      <c r="D7" s="71" t="s">
        <v>691</v>
      </c>
      <c r="E7" s="95">
        <v>377.59</v>
      </c>
      <c r="F7" s="72">
        <v>16</v>
      </c>
      <c r="G7" s="72">
        <v>0</v>
      </c>
      <c r="H7" s="91">
        <f aca="true" t="shared" si="0" ref="H7:H47">F7+G7</f>
        <v>16</v>
      </c>
      <c r="I7" s="91">
        <f aca="true" t="shared" si="1" ref="I7:I47">(H7*20%)+H7</f>
        <v>19.2</v>
      </c>
      <c r="J7" s="76">
        <f aca="true" t="shared" si="2" ref="J7:J46">E7*I7</f>
        <v>7249.727999999999</v>
      </c>
      <c r="K7" s="248">
        <f aca="true" t="shared" si="3" ref="K7:K47">(J7*80%)+J7</f>
        <v>13049.5104</v>
      </c>
      <c r="L7" s="249"/>
    </row>
    <row r="8" spans="1:12" ht="24.75" customHeight="1">
      <c r="A8" s="82">
        <v>408020059</v>
      </c>
      <c r="B8" s="70" t="s">
        <v>644</v>
      </c>
      <c r="C8" s="71" t="s">
        <v>692</v>
      </c>
      <c r="D8" s="71" t="s">
        <v>693</v>
      </c>
      <c r="E8" s="95">
        <v>282.66</v>
      </c>
      <c r="F8" s="72">
        <v>408</v>
      </c>
      <c r="G8" s="72">
        <v>0</v>
      </c>
      <c r="H8" s="91">
        <f t="shared" si="0"/>
        <v>408</v>
      </c>
      <c r="I8" s="91">
        <f t="shared" si="1"/>
        <v>489.6</v>
      </c>
      <c r="J8" s="76">
        <f t="shared" si="2"/>
        <v>138390.336</v>
      </c>
      <c r="K8" s="248">
        <f t="shared" si="3"/>
        <v>249102.60480000003</v>
      </c>
      <c r="L8" s="249"/>
    </row>
    <row r="9" spans="1:12" ht="24.75" customHeight="1">
      <c r="A9" s="82">
        <v>408020091</v>
      </c>
      <c r="B9" s="70" t="s">
        <v>645</v>
      </c>
      <c r="C9" s="71" t="s">
        <v>694</v>
      </c>
      <c r="D9" s="71" t="s">
        <v>695</v>
      </c>
      <c r="E9" s="95">
        <v>309.51</v>
      </c>
      <c r="F9" s="72">
        <v>574</v>
      </c>
      <c r="G9" s="72">
        <v>0</v>
      </c>
      <c r="H9" s="91">
        <f t="shared" si="0"/>
        <v>574</v>
      </c>
      <c r="I9" s="91">
        <f t="shared" si="1"/>
        <v>688.8</v>
      </c>
      <c r="J9" s="76">
        <f t="shared" si="2"/>
        <v>213190.48799999998</v>
      </c>
      <c r="K9" s="248">
        <f t="shared" si="3"/>
        <v>383742.8784</v>
      </c>
      <c r="L9" s="249"/>
    </row>
    <row r="10" spans="1:12" ht="24.75" customHeight="1">
      <c r="A10" s="82">
        <v>408020130</v>
      </c>
      <c r="B10" s="70" t="s">
        <v>646</v>
      </c>
      <c r="C10" s="71" t="s">
        <v>696</v>
      </c>
      <c r="D10" s="71" t="s">
        <v>697</v>
      </c>
      <c r="E10" s="95">
        <v>241.43</v>
      </c>
      <c r="F10" s="72">
        <v>7</v>
      </c>
      <c r="G10" s="72">
        <v>0</v>
      </c>
      <c r="H10" s="91">
        <f t="shared" si="0"/>
        <v>7</v>
      </c>
      <c r="I10" s="91">
        <f t="shared" si="1"/>
        <v>8.4</v>
      </c>
      <c r="J10" s="76">
        <f t="shared" si="2"/>
        <v>2028.0120000000002</v>
      </c>
      <c r="K10" s="248">
        <f t="shared" si="3"/>
        <v>3650.4216000000006</v>
      </c>
      <c r="L10" s="249"/>
    </row>
    <row r="11" spans="1:12" ht="24.75" customHeight="1">
      <c r="A11" s="82">
        <v>408020148</v>
      </c>
      <c r="B11" s="70" t="s">
        <v>647</v>
      </c>
      <c r="C11" s="71" t="s">
        <v>698</v>
      </c>
      <c r="D11" s="71" t="s">
        <v>699</v>
      </c>
      <c r="E11" s="95">
        <v>205.53</v>
      </c>
      <c r="F11" s="72">
        <v>12</v>
      </c>
      <c r="G11" s="72">
        <v>0</v>
      </c>
      <c r="H11" s="91">
        <f t="shared" si="0"/>
        <v>12</v>
      </c>
      <c r="I11" s="91">
        <f t="shared" si="1"/>
        <v>14.4</v>
      </c>
      <c r="J11" s="76">
        <f t="shared" si="2"/>
        <v>2959.632</v>
      </c>
      <c r="K11" s="248">
        <f t="shared" si="3"/>
        <v>5327.337600000001</v>
      </c>
      <c r="L11" s="249"/>
    </row>
    <row r="12" spans="1:12" ht="24.75" customHeight="1">
      <c r="A12" s="82">
        <v>408020156</v>
      </c>
      <c r="B12" s="70" t="s">
        <v>648</v>
      </c>
      <c r="C12" s="71" t="s">
        <v>700</v>
      </c>
      <c r="D12" s="71" t="s">
        <v>701</v>
      </c>
      <c r="E12" s="95">
        <v>152.37</v>
      </c>
      <c r="F12" s="72">
        <v>102</v>
      </c>
      <c r="G12" s="72">
        <v>0</v>
      </c>
      <c r="H12" s="91">
        <f t="shared" si="0"/>
        <v>102</v>
      </c>
      <c r="I12" s="91">
        <f t="shared" si="1"/>
        <v>122.4</v>
      </c>
      <c r="J12" s="76">
        <f t="shared" si="2"/>
        <v>18650.088</v>
      </c>
      <c r="K12" s="248">
        <f t="shared" si="3"/>
        <v>33570.1584</v>
      </c>
      <c r="L12" s="249"/>
    </row>
    <row r="13" spans="1:12" ht="24.75" customHeight="1">
      <c r="A13" s="82">
        <v>408020202</v>
      </c>
      <c r="B13" s="70" t="s">
        <v>649</v>
      </c>
      <c r="C13" s="71" t="s">
        <v>702</v>
      </c>
      <c r="D13" s="71" t="s">
        <v>703</v>
      </c>
      <c r="E13" s="95">
        <v>115.45</v>
      </c>
      <c r="F13" s="72">
        <v>1300</v>
      </c>
      <c r="G13" s="72">
        <v>901</v>
      </c>
      <c r="H13" s="91">
        <f t="shared" si="0"/>
        <v>2201</v>
      </c>
      <c r="I13" s="91">
        <f t="shared" si="1"/>
        <v>2641.2</v>
      </c>
      <c r="J13" s="76">
        <f t="shared" si="2"/>
        <v>304926.54</v>
      </c>
      <c r="K13" s="248">
        <f t="shared" si="3"/>
        <v>548867.772</v>
      </c>
      <c r="L13" s="249"/>
    </row>
    <row r="14" spans="1:12" ht="24.75" customHeight="1">
      <c r="A14" s="82">
        <v>408020342</v>
      </c>
      <c r="B14" s="70" t="s">
        <v>650</v>
      </c>
      <c r="C14" s="71" t="s">
        <v>704</v>
      </c>
      <c r="D14" s="71" t="s">
        <v>705</v>
      </c>
      <c r="E14" s="95">
        <v>192.6</v>
      </c>
      <c r="F14" s="72">
        <v>860</v>
      </c>
      <c r="G14" s="72">
        <v>0</v>
      </c>
      <c r="H14" s="91">
        <f t="shared" si="0"/>
        <v>860</v>
      </c>
      <c r="I14" s="91">
        <f t="shared" si="1"/>
        <v>1032</v>
      </c>
      <c r="J14" s="76">
        <f t="shared" si="2"/>
        <v>198763.19999999998</v>
      </c>
      <c r="K14" s="248">
        <f t="shared" si="3"/>
        <v>357773.76</v>
      </c>
      <c r="L14" s="249"/>
    </row>
    <row r="15" spans="1:12" ht="24.75" customHeight="1">
      <c r="A15" s="82">
        <v>408020350</v>
      </c>
      <c r="B15" s="70" t="s">
        <v>651</v>
      </c>
      <c r="C15" s="71" t="s">
        <v>706</v>
      </c>
      <c r="D15" s="71" t="s">
        <v>707</v>
      </c>
      <c r="E15" s="95">
        <v>311.29</v>
      </c>
      <c r="F15" s="72">
        <v>41</v>
      </c>
      <c r="G15" s="72">
        <v>0</v>
      </c>
      <c r="H15" s="91">
        <f t="shared" si="0"/>
        <v>41</v>
      </c>
      <c r="I15" s="91">
        <f t="shared" si="1"/>
        <v>49.2</v>
      </c>
      <c r="J15" s="76">
        <f t="shared" si="2"/>
        <v>15315.468000000003</v>
      </c>
      <c r="K15" s="248">
        <f t="shared" si="3"/>
        <v>27567.842400000005</v>
      </c>
      <c r="L15" s="249"/>
    </row>
    <row r="16" spans="1:12" ht="24.75" customHeight="1">
      <c r="A16" s="82">
        <v>408020369</v>
      </c>
      <c r="B16" s="70" t="s">
        <v>652</v>
      </c>
      <c r="C16" s="71" t="s">
        <v>708</v>
      </c>
      <c r="D16" s="71" t="s">
        <v>709</v>
      </c>
      <c r="E16" s="95">
        <v>368.64</v>
      </c>
      <c r="F16" s="72">
        <v>245</v>
      </c>
      <c r="G16" s="72">
        <v>0</v>
      </c>
      <c r="H16" s="91">
        <f t="shared" si="0"/>
        <v>245</v>
      </c>
      <c r="I16" s="91">
        <f t="shared" si="1"/>
        <v>294</v>
      </c>
      <c r="J16" s="76">
        <f t="shared" si="2"/>
        <v>108380.15999999999</v>
      </c>
      <c r="K16" s="248">
        <f t="shared" si="3"/>
        <v>195084.288</v>
      </c>
      <c r="L16" s="249"/>
    </row>
    <row r="17" spans="1:12" ht="24.75" customHeight="1">
      <c r="A17" s="82">
        <v>408020377</v>
      </c>
      <c r="B17" s="70" t="s">
        <v>653</v>
      </c>
      <c r="C17" s="71" t="s">
        <v>710</v>
      </c>
      <c r="D17" s="71" t="s">
        <v>711</v>
      </c>
      <c r="E17" s="95">
        <v>258.26</v>
      </c>
      <c r="F17" s="72">
        <v>616</v>
      </c>
      <c r="G17" s="72">
        <v>0</v>
      </c>
      <c r="H17" s="91">
        <f t="shared" si="0"/>
        <v>616</v>
      </c>
      <c r="I17" s="91">
        <f t="shared" si="1"/>
        <v>739.2</v>
      </c>
      <c r="J17" s="76">
        <f t="shared" si="2"/>
        <v>190905.79200000002</v>
      </c>
      <c r="K17" s="248">
        <f t="shared" si="3"/>
        <v>343630.4256000001</v>
      </c>
      <c r="L17" s="249"/>
    </row>
    <row r="18" spans="1:12" ht="24.75" customHeight="1">
      <c r="A18" s="82">
        <v>408020407</v>
      </c>
      <c r="B18" s="70" t="s">
        <v>654</v>
      </c>
      <c r="C18" s="71" t="s">
        <v>712</v>
      </c>
      <c r="D18" s="71" t="s">
        <v>713</v>
      </c>
      <c r="E18" s="95">
        <v>253.8</v>
      </c>
      <c r="F18" s="72">
        <v>2673</v>
      </c>
      <c r="G18" s="72">
        <v>0</v>
      </c>
      <c r="H18" s="91">
        <f t="shared" si="0"/>
        <v>2673</v>
      </c>
      <c r="I18" s="91">
        <f t="shared" si="1"/>
        <v>3207.6</v>
      </c>
      <c r="J18" s="76">
        <f t="shared" si="2"/>
        <v>814088.88</v>
      </c>
      <c r="K18" s="248">
        <f t="shared" si="3"/>
        <v>1465359.9840000002</v>
      </c>
      <c r="L18" s="249"/>
    </row>
    <row r="19" spans="1:12" ht="24.75" customHeight="1">
      <c r="A19" s="82">
        <v>408020415</v>
      </c>
      <c r="B19" s="70" t="s">
        <v>655</v>
      </c>
      <c r="C19" s="71" t="s">
        <v>714</v>
      </c>
      <c r="D19" s="71" t="s">
        <v>715</v>
      </c>
      <c r="E19" s="95">
        <v>366.37</v>
      </c>
      <c r="F19" s="72">
        <v>401</v>
      </c>
      <c r="G19" s="72">
        <v>0</v>
      </c>
      <c r="H19" s="91">
        <f t="shared" si="0"/>
        <v>401</v>
      </c>
      <c r="I19" s="91">
        <f t="shared" si="1"/>
        <v>481.2</v>
      </c>
      <c r="J19" s="76">
        <f t="shared" si="2"/>
        <v>176297.244</v>
      </c>
      <c r="K19" s="248">
        <f t="shared" si="3"/>
        <v>317335.0392</v>
      </c>
      <c r="L19" s="249"/>
    </row>
    <row r="20" spans="1:12" ht="24.75" customHeight="1">
      <c r="A20" s="82">
        <v>408020423</v>
      </c>
      <c r="B20" s="70" t="s">
        <v>656</v>
      </c>
      <c r="C20" s="71" t="s">
        <v>716</v>
      </c>
      <c r="D20" s="71" t="s">
        <v>717</v>
      </c>
      <c r="E20" s="95">
        <v>547.3</v>
      </c>
      <c r="F20" s="72">
        <v>2059</v>
      </c>
      <c r="G20" s="72">
        <v>0</v>
      </c>
      <c r="H20" s="91">
        <f t="shared" si="0"/>
        <v>2059</v>
      </c>
      <c r="I20" s="91">
        <f t="shared" si="1"/>
        <v>2470.8</v>
      </c>
      <c r="J20" s="76">
        <f t="shared" si="2"/>
        <v>1352268.84</v>
      </c>
      <c r="K20" s="248">
        <f t="shared" si="3"/>
        <v>2434083.9120000005</v>
      </c>
      <c r="L20" s="249"/>
    </row>
    <row r="21" spans="1:12" ht="24.75" customHeight="1">
      <c r="A21" s="82">
        <v>408020431</v>
      </c>
      <c r="B21" s="70" t="s">
        <v>657</v>
      </c>
      <c r="C21" s="71" t="s">
        <v>718</v>
      </c>
      <c r="D21" s="71" t="s">
        <v>719</v>
      </c>
      <c r="E21" s="95">
        <v>259.29</v>
      </c>
      <c r="F21" s="72">
        <v>1823</v>
      </c>
      <c r="G21" s="72">
        <v>0</v>
      </c>
      <c r="H21" s="91">
        <f t="shared" si="0"/>
        <v>1823</v>
      </c>
      <c r="I21" s="91">
        <f t="shared" si="1"/>
        <v>2187.6</v>
      </c>
      <c r="J21" s="76">
        <f t="shared" si="2"/>
        <v>567222.804</v>
      </c>
      <c r="K21" s="248">
        <f t="shared" si="3"/>
        <v>1021001.0472</v>
      </c>
      <c r="L21" s="249"/>
    </row>
    <row r="22" spans="1:12" ht="24.75" customHeight="1">
      <c r="A22" s="82">
        <v>408020440</v>
      </c>
      <c r="B22" s="70" t="s">
        <v>658</v>
      </c>
      <c r="C22" s="71" t="s">
        <v>720</v>
      </c>
      <c r="D22" s="71" t="s">
        <v>719</v>
      </c>
      <c r="E22" s="95">
        <v>201.02</v>
      </c>
      <c r="F22" s="72">
        <v>141</v>
      </c>
      <c r="G22" s="72">
        <v>0</v>
      </c>
      <c r="H22" s="91">
        <f t="shared" si="0"/>
        <v>141</v>
      </c>
      <c r="I22" s="91">
        <f t="shared" si="1"/>
        <v>169.2</v>
      </c>
      <c r="J22" s="76">
        <f t="shared" si="2"/>
        <v>34012.584</v>
      </c>
      <c r="K22" s="248">
        <f t="shared" si="3"/>
        <v>61222.65120000001</v>
      </c>
      <c r="L22" s="249"/>
    </row>
    <row r="23" spans="1:12" ht="24.75" customHeight="1">
      <c r="A23" s="82">
        <v>408020458</v>
      </c>
      <c r="B23" s="70" t="s">
        <v>659</v>
      </c>
      <c r="C23" s="71" t="s">
        <v>714</v>
      </c>
      <c r="D23" s="71" t="s">
        <v>715</v>
      </c>
      <c r="E23" s="95">
        <v>366.37</v>
      </c>
      <c r="F23" s="72">
        <v>151</v>
      </c>
      <c r="G23" s="72">
        <v>0</v>
      </c>
      <c r="H23" s="91">
        <f t="shared" si="0"/>
        <v>151</v>
      </c>
      <c r="I23" s="91">
        <f t="shared" si="1"/>
        <v>181.2</v>
      </c>
      <c r="J23" s="76">
        <f t="shared" si="2"/>
        <v>66386.24399999999</v>
      </c>
      <c r="K23" s="248">
        <f t="shared" si="3"/>
        <v>119495.23919999998</v>
      </c>
      <c r="L23" s="249"/>
    </row>
    <row r="24" spans="1:12" ht="24.75" customHeight="1">
      <c r="A24" s="82">
        <v>408020466</v>
      </c>
      <c r="B24" s="70" t="s">
        <v>660</v>
      </c>
      <c r="C24" s="71" t="s">
        <v>721</v>
      </c>
      <c r="D24" s="71" t="s">
        <v>722</v>
      </c>
      <c r="E24" s="95">
        <v>250.56</v>
      </c>
      <c r="F24" s="72">
        <v>164</v>
      </c>
      <c r="G24" s="72">
        <v>0</v>
      </c>
      <c r="H24" s="91">
        <f t="shared" si="0"/>
        <v>164</v>
      </c>
      <c r="I24" s="91">
        <f t="shared" si="1"/>
        <v>196.8</v>
      </c>
      <c r="J24" s="76">
        <f t="shared" si="2"/>
        <v>49310.208000000006</v>
      </c>
      <c r="K24" s="248">
        <f t="shared" si="3"/>
        <v>88758.37440000002</v>
      </c>
      <c r="L24" s="249"/>
    </row>
    <row r="25" spans="1:12" ht="24.75" customHeight="1">
      <c r="A25" s="82">
        <v>408020482</v>
      </c>
      <c r="B25" s="70" t="s">
        <v>661</v>
      </c>
      <c r="C25" s="71" t="s">
        <v>696</v>
      </c>
      <c r="D25" s="71" t="s">
        <v>697</v>
      </c>
      <c r="E25" s="95">
        <v>241.43</v>
      </c>
      <c r="F25" s="72">
        <v>78</v>
      </c>
      <c r="G25" s="72">
        <v>0</v>
      </c>
      <c r="H25" s="91">
        <f t="shared" si="0"/>
        <v>78</v>
      </c>
      <c r="I25" s="91">
        <f t="shared" si="1"/>
        <v>93.6</v>
      </c>
      <c r="J25" s="76">
        <f t="shared" si="2"/>
        <v>22597.847999999998</v>
      </c>
      <c r="K25" s="248">
        <f t="shared" si="3"/>
        <v>40676.126399999994</v>
      </c>
      <c r="L25" s="249"/>
    </row>
    <row r="26" spans="1:12" ht="24.75" customHeight="1">
      <c r="A26" s="82">
        <v>408020490</v>
      </c>
      <c r="B26" s="70" t="s">
        <v>662</v>
      </c>
      <c r="C26" s="71" t="s">
        <v>723</v>
      </c>
      <c r="D26" s="71" t="s">
        <v>724</v>
      </c>
      <c r="E26" s="95">
        <v>222.09</v>
      </c>
      <c r="F26" s="72">
        <v>6</v>
      </c>
      <c r="G26" s="72">
        <v>0</v>
      </c>
      <c r="H26" s="91">
        <f t="shared" si="0"/>
        <v>6</v>
      </c>
      <c r="I26" s="91">
        <f t="shared" si="1"/>
        <v>7.2</v>
      </c>
      <c r="J26" s="76">
        <f t="shared" si="2"/>
        <v>1599.048</v>
      </c>
      <c r="K26" s="248">
        <f t="shared" si="3"/>
        <v>2878.2864</v>
      </c>
      <c r="L26" s="249"/>
    </row>
    <row r="27" spans="1:12" ht="24.75" customHeight="1">
      <c r="A27" s="82">
        <v>408020504</v>
      </c>
      <c r="B27" s="70" t="s">
        <v>663</v>
      </c>
      <c r="C27" s="71" t="s">
        <v>725</v>
      </c>
      <c r="D27" s="71" t="s">
        <v>726</v>
      </c>
      <c r="E27" s="95">
        <v>261.43</v>
      </c>
      <c r="F27" s="72">
        <v>5</v>
      </c>
      <c r="G27" s="72">
        <v>0</v>
      </c>
      <c r="H27" s="91">
        <f t="shared" si="0"/>
        <v>5</v>
      </c>
      <c r="I27" s="91">
        <f t="shared" si="1"/>
        <v>6</v>
      </c>
      <c r="J27" s="76">
        <f t="shared" si="2"/>
        <v>1568.58</v>
      </c>
      <c r="K27" s="248">
        <f t="shared" si="3"/>
        <v>2823.444</v>
      </c>
      <c r="L27" s="249"/>
    </row>
    <row r="28" spans="1:12" ht="24.75" customHeight="1">
      <c r="A28" s="82">
        <v>408020512</v>
      </c>
      <c r="B28" s="70" t="s">
        <v>664</v>
      </c>
      <c r="C28" s="71" t="s">
        <v>727</v>
      </c>
      <c r="D28" s="71" t="s">
        <v>728</v>
      </c>
      <c r="E28" s="95">
        <v>208.64</v>
      </c>
      <c r="F28" s="72">
        <v>90</v>
      </c>
      <c r="G28" s="72">
        <v>0</v>
      </c>
      <c r="H28" s="91">
        <f t="shared" si="0"/>
        <v>90</v>
      </c>
      <c r="I28" s="91">
        <f t="shared" si="1"/>
        <v>108</v>
      </c>
      <c r="J28" s="76">
        <f t="shared" si="2"/>
        <v>22533.12</v>
      </c>
      <c r="K28" s="248">
        <f t="shared" si="3"/>
        <v>40559.615999999995</v>
      </c>
      <c r="L28" s="249"/>
    </row>
    <row r="29" spans="1:12" ht="24.75" customHeight="1">
      <c r="A29" s="82">
        <v>408020520</v>
      </c>
      <c r="B29" s="70" t="s">
        <v>665</v>
      </c>
      <c r="C29" s="71" t="s">
        <v>720</v>
      </c>
      <c r="D29" s="71" t="s">
        <v>719</v>
      </c>
      <c r="E29" s="95">
        <v>201.02</v>
      </c>
      <c r="F29" s="72">
        <v>103</v>
      </c>
      <c r="G29" s="72">
        <v>0</v>
      </c>
      <c r="H29" s="91">
        <f t="shared" si="0"/>
        <v>103</v>
      </c>
      <c r="I29" s="91">
        <f t="shared" si="1"/>
        <v>123.6</v>
      </c>
      <c r="J29" s="76">
        <f t="shared" si="2"/>
        <v>24846.072</v>
      </c>
      <c r="K29" s="248">
        <f t="shared" si="3"/>
        <v>44722.9296</v>
      </c>
      <c r="L29" s="249"/>
    </row>
    <row r="30" spans="1:12" ht="24.75" customHeight="1">
      <c r="A30" s="82">
        <v>408050101</v>
      </c>
      <c r="B30" s="70" t="s">
        <v>666</v>
      </c>
      <c r="C30" s="71" t="s">
        <v>729</v>
      </c>
      <c r="D30" s="71" t="s">
        <v>730</v>
      </c>
      <c r="E30" s="95">
        <v>344.06</v>
      </c>
      <c r="F30" s="72">
        <v>30</v>
      </c>
      <c r="G30" s="72">
        <v>0</v>
      </c>
      <c r="H30" s="91">
        <f t="shared" si="0"/>
        <v>30</v>
      </c>
      <c r="I30" s="91">
        <f t="shared" si="1"/>
        <v>36</v>
      </c>
      <c r="J30" s="76">
        <f t="shared" si="2"/>
        <v>12386.16</v>
      </c>
      <c r="K30" s="248">
        <f t="shared" si="3"/>
        <v>22295.088</v>
      </c>
      <c r="L30" s="249"/>
    </row>
    <row r="31" spans="1:12" ht="24.75" customHeight="1">
      <c r="A31" s="82">
        <v>408050136</v>
      </c>
      <c r="B31" s="70" t="s">
        <v>667</v>
      </c>
      <c r="C31" s="71" t="s">
        <v>731</v>
      </c>
      <c r="D31" s="71" t="s">
        <v>732</v>
      </c>
      <c r="E31" s="95">
        <v>1602.18</v>
      </c>
      <c r="F31" s="72">
        <v>61</v>
      </c>
      <c r="G31" s="72">
        <v>0</v>
      </c>
      <c r="H31" s="91">
        <f t="shared" si="0"/>
        <v>61</v>
      </c>
      <c r="I31" s="91">
        <f t="shared" si="1"/>
        <v>73.2</v>
      </c>
      <c r="J31" s="76">
        <f t="shared" si="2"/>
        <v>117279.57600000002</v>
      </c>
      <c r="K31" s="248">
        <f t="shared" si="3"/>
        <v>211103.2368</v>
      </c>
      <c r="L31" s="249"/>
    </row>
    <row r="32" spans="1:12" ht="24.75" customHeight="1">
      <c r="A32" s="82">
        <v>408050144</v>
      </c>
      <c r="B32" s="70" t="s">
        <v>668</v>
      </c>
      <c r="C32" s="71" t="s">
        <v>733</v>
      </c>
      <c r="D32" s="71" t="s">
        <v>734</v>
      </c>
      <c r="E32" s="95">
        <v>432.14</v>
      </c>
      <c r="F32" s="72">
        <v>22</v>
      </c>
      <c r="G32" s="72">
        <v>0</v>
      </c>
      <c r="H32" s="91">
        <f t="shared" si="0"/>
        <v>22</v>
      </c>
      <c r="I32" s="91">
        <f t="shared" si="1"/>
        <v>26.4</v>
      </c>
      <c r="J32" s="76">
        <f t="shared" si="2"/>
        <v>11408.496</v>
      </c>
      <c r="K32" s="248">
        <f t="shared" si="3"/>
        <v>20535.2928</v>
      </c>
      <c r="L32" s="249"/>
    </row>
    <row r="33" spans="1:12" ht="24.75" customHeight="1">
      <c r="A33" s="82">
        <v>408050322</v>
      </c>
      <c r="B33" s="70" t="s">
        <v>669</v>
      </c>
      <c r="C33" s="71" t="s">
        <v>735</v>
      </c>
      <c r="D33" s="71" t="s">
        <v>736</v>
      </c>
      <c r="E33" s="95">
        <v>213.3</v>
      </c>
      <c r="F33" s="72">
        <v>3</v>
      </c>
      <c r="G33" s="72">
        <v>0</v>
      </c>
      <c r="H33" s="91">
        <f t="shared" si="0"/>
        <v>3</v>
      </c>
      <c r="I33" s="91">
        <f t="shared" si="1"/>
        <v>3.6</v>
      </c>
      <c r="J33" s="76">
        <f t="shared" si="2"/>
        <v>767.8800000000001</v>
      </c>
      <c r="K33" s="248">
        <f t="shared" si="3"/>
        <v>1382.1840000000002</v>
      </c>
      <c r="L33" s="249"/>
    </row>
    <row r="34" spans="1:12" ht="24.75" customHeight="1">
      <c r="A34" s="82">
        <v>408050438</v>
      </c>
      <c r="B34" s="70" t="s">
        <v>670</v>
      </c>
      <c r="C34" s="71" t="s">
        <v>737</v>
      </c>
      <c r="D34" s="71" t="s">
        <v>738</v>
      </c>
      <c r="E34" s="95">
        <v>759.42</v>
      </c>
      <c r="F34" s="72">
        <v>2</v>
      </c>
      <c r="G34" s="72">
        <v>0</v>
      </c>
      <c r="H34" s="91">
        <f t="shared" si="0"/>
        <v>2</v>
      </c>
      <c r="I34" s="91">
        <f t="shared" si="1"/>
        <v>2.4</v>
      </c>
      <c r="J34" s="76">
        <f t="shared" si="2"/>
        <v>1822.608</v>
      </c>
      <c r="K34" s="248">
        <f t="shared" si="3"/>
        <v>3280.6944000000003</v>
      </c>
      <c r="L34" s="249"/>
    </row>
    <row r="35" spans="1:12" ht="24.75" customHeight="1">
      <c r="A35" s="82">
        <v>408050454</v>
      </c>
      <c r="B35" s="70" t="s">
        <v>671</v>
      </c>
      <c r="C35" s="71" t="s">
        <v>739</v>
      </c>
      <c r="D35" s="71" t="s">
        <v>740</v>
      </c>
      <c r="E35" s="95">
        <v>268.41</v>
      </c>
      <c r="F35" s="72">
        <v>92</v>
      </c>
      <c r="G35" s="72">
        <v>0</v>
      </c>
      <c r="H35" s="91">
        <f t="shared" si="0"/>
        <v>92</v>
      </c>
      <c r="I35" s="91">
        <f t="shared" si="1"/>
        <v>110.4</v>
      </c>
      <c r="J35" s="76">
        <f t="shared" si="2"/>
        <v>29632.464000000004</v>
      </c>
      <c r="K35" s="248">
        <f t="shared" si="3"/>
        <v>53338.43520000001</v>
      </c>
      <c r="L35" s="249"/>
    </row>
    <row r="36" spans="1:12" ht="24.75" customHeight="1">
      <c r="A36" s="82">
        <v>408050462</v>
      </c>
      <c r="B36" s="70" t="s">
        <v>672</v>
      </c>
      <c r="C36" s="71" t="s">
        <v>741</v>
      </c>
      <c r="D36" s="71" t="s">
        <v>740</v>
      </c>
      <c r="E36" s="95">
        <v>268.43</v>
      </c>
      <c r="F36" s="72">
        <v>164</v>
      </c>
      <c r="G36" s="72">
        <v>0</v>
      </c>
      <c r="H36" s="91">
        <f t="shared" si="0"/>
        <v>164</v>
      </c>
      <c r="I36" s="91">
        <f t="shared" si="1"/>
        <v>196.8</v>
      </c>
      <c r="J36" s="76">
        <f t="shared" si="2"/>
        <v>52827.024000000005</v>
      </c>
      <c r="K36" s="248">
        <f t="shared" si="3"/>
        <v>95088.64320000002</v>
      </c>
      <c r="L36" s="249"/>
    </row>
    <row r="37" spans="1:12" ht="24.75" customHeight="1">
      <c r="A37" s="82">
        <v>408050470</v>
      </c>
      <c r="B37" s="70" t="s">
        <v>673</v>
      </c>
      <c r="C37" s="71" t="s">
        <v>742</v>
      </c>
      <c r="D37" s="71" t="s">
        <v>743</v>
      </c>
      <c r="E37" s="95">
        <v>336.6</v>
      </c>
      <c r="F37" s="72">
        <v>129</v>
      </c>
      <c r="G37" s="72">
        <v>0</v>
      </c>
      <c r="H37" s="91">
        <f t="shared" si="0"/>
        <v>129</v>
      </c>
      <c r="I37" s="91">
        <f t="shared" si="1"/>
        <v>154.8</v>
      </c>
      <c r="J37" s="76">
        <f t="shared" si="2"/>
        <v>52105.68000000001</v>
      </c>
      <c r="K37" s="248">
        <f t="shared" si="3"/>
        <v>93790.22400000002</v>
      </c>
      <c r="L37" s="249"/>
    </row>
    <row r="38" spans="1:12" ht="24.75" customHeight="1">
      <c r="A38" s="82">
        <v>408050497</v>
      </c>
      <c r="B38" s="70" t="s">
        <v>674</v>
      </c>
      <c r="C38" s="71" t="s">
        <v>733</v>
      </c>
      <c r="D38" s="71" t="s">
        <v>734</v>
      </c>
      <c r="E38" s="95">
        <v>432.14</v>
      </c>
      <c r="F38" s="72">
        <v>1386</v>
      </c>
      <c r="G38" s="72">
        <v>0</v>
      </c>
      <c r="H38" s="91">
        <f t="shared" si="0"/>
        <v>1386</v>
      </c>
      <c r="I38" s="91">
        <f t="shared" si="1"/>
        <v>1663.2</v>
      </c>
      <c r="J38" s="76">
        <f t="shared" si="2"/>
        <v>718735.248</v>
      </c>
      <c r="K38" s="248">
        <f t="shared" si="3"/>
        <v>1293723.4464</v>
      </c>
      <c r="L38" s="249"/>
    </row>
    <row r="39" spans="1:12" ht="24.75" customHeight="1">
      <c r="A39" s="82">
        <v>408050527</v>
      </c>
      <c r="B39" s="70" t="s">
        <v>675</v>
      </c>
      <c r="C39" s="71" t="s">
        <v>744</v>
      </c>
      <c r="D39" s="71" t="s">
        <v>745</v>
      </c>
      <c r="E39" s="95">
        <v>503.67</v>
      </c>
      <c r="F39" s="72">
        <v>452</v>
      </c>
      <c r="G39" s="72">
        <v>0</v>
      </c>
      <c r="H39" s="91">
        <f t="shared" si="0"/>
        <v>452</v>
      </c>
      <c r="I39" s="91">
        <f t="shared" si="1"/>
        <v>542.4</v>
      </c>
      <c r="J39" s="76">
        <f t="shared" si="2"/>
        <v>273190.608</v>
      </c>
      <c r="K39" s="248">
        <f t="shared" si="3"/>
        <v>491743.09440000006</v>
      </c>
      <c r="L39" s="249"/>
    </row>
    <row r="40" spans="1:12" ht="24.75" customHeight="1">
      <c r="A40" s="82">
        <v>408050535</v>
      </c>
      <c r="B40" s="70" t="s">
        <v>676</v>
      </c>
      <c r="C40" s="71" t="s">
        <v>746</v>
      </c>
      <c r="D40" s="71" t="s">
        <v>747</v>
      </c>
      <c r="E40" s="95">
        <v>268.42</v>
      </c>
      <c r="F40" s="72">
        <v>248</v>
      </c>
      <c r="G40" s="72">
        <v>0</v>
      </c>
      <c r="H40" s="91">
        <f t="shared" si="0"/>
        <v>248</v>
      </c>
      <c r="I40" s="91">
        <f t="shared" si="1"/>
        <v>297.6</v>
      </c>
      <c r="J40" s="76">
        <f t="shared" si="2"/>
        <v>79881.79200000002</v>
      </c>
      <c r="K40" s="248">
        <f t="shared" si="3"/>
        <v>143787.22560000003</v>
      </c>
      <c r="L40" s="249"/>
    </row>
    <row r="41" spans="1:12" ht="24.75" customHeight="1">
      <c r="A41" s="82">
        <v>408050560</v>
      </c>
      <c r="B41" s="70" t="s">
        <v>677</v>
      </c>
      <c r="C41" s="71" t="s">
        <v>746</v>
      </c>
      <c r="D41" s="71" t="s">
        <v>748</v>
      </c>
      <c r="E41" s="95">
        <v>268.42</v>
      </c>
      <c r="F41" s="72">
        <v>20</v>
      </c>
      <c r="G41" s="72">
        <v>0</v>
      </c>
      <c r="H41" s="91">
        <f t="shared" si="0"/>
        <v>20</v>
      </c>
      <c r="I41" s="91">
        <f t="shared" si="1"/>
        <v>24</v>
      </c>
      <c r="J41" s="76">
        <f t="shared" si="2"/>
        <v>6442.08</v>
      </c>
      <c r="K41" s="248">
        <f t="shared" si="3"/>
        <v>11595.744</v>
      </c>
      <c r="L41" s="249"/>
    </row>
    <row r="42" spans="1:12" ht="24.75" customHeight="1">
      <c r="A42" s="82">
        <v>408050578</v>
      </c>
      <c r="B42" s="70" t="s">
        <v>678</v>
      </c>
      <c r="C42" s="71" t="s">
        <v>749</v>
      </c>
      <c r="D42" s="71" t="s">
        <v>750</v>
      </c>
      <c r="E42" s="95">
        <v>481.49</v>
      </c>
      <c r="F42" s="72">
        <v>1113</v>
      </c>
      <c r="G42" s="72">
        <v>0</v>
      </c>
      <c r="H42" s="91">
        <f t="shared" si="0"/>
        <v>1113</v>
      </c>
      <c r="I42" s="91">
        <f t="shared" si="1"/>
        <v>1335.6</v>
      </c>
      <c r="J42" s="76">
        <f t="shared" si="2"/>
        <v>643078.044</v>
      </c>
      <c r="K42" s="248">
        <f t="shared" si="3"/>
        <v>1157540.4792</v>
      </c>
      <c r="L42" s="249"/>
    </row>
    <row r="43" spans="1:12" ht="24.75" customHeight="1">
      <c r="A43" s="82">
        <v>408050608</v>
      </c>
      <c r="B43" s="70" t="s">
        <v>679</v>
      </c>
      <c r="C43" s="71" t="s">
        <v>751</v>
      </c>
      <c r="D43" s="71" t="s">
        <v>752</v>
      </c>
      <c r="E43" s="95">
        <v>588.22</v>
      </c>
      <c r="F43" s="72">
        <v>174</v>
      </c>
      <c r="G43" s="72">
        <v>0</v>
      </c>
      <c r="H43" s="91">
        <f t="shared" si="0"/>
        <v>174</v>
      </c>
      <c r="I43" s="91">
        <f t="shared" si="1"/>
        <v>208.8</v>
      </c>
      <c r="J43" s="76">
        <f t="shared" si="2"/>
        <v>122820.33600000001</v>
      </c>
      <c r="K43" s="248">
        <f t="shared" si="3"/>
        <v>221076.60480000003</v>
      </c>
      <c r="L43" s="249"/>
    </row>
    <row r="44" spans="1:12" ht="24.75" customHeight="1">
      <c r="A44" s="82">
        <v>408050667</v>
      </c>
      <c r="B44" s="70" t="s">
        <v>680</v>
      </c>
      <c r="C44" s="71" t="s">
        <v>753</v>
      </c>
      <c r="D44" s="71" t="s">
        <v>754</v>
      </c>
      <c r="E44" s="95">
        <v>473.83</v>
      </c>
      <c r="F44" s="72">
        <v>230</v>
      </c>
      <c r="G44" s="72">
        <v>0</v>
      </c>
      <c r="H44" s="91">
        <f t="shared" si="0"/>
        <v>230</v>
      </c>
      <c r="I44" s="91">
        <f t="shared" si="1"/>
        <v>276</v>
      </c>
      <c r="J44" s="76">
        <f t="shared" si="2"/>
        <v>130777.08</v>
      </c>
      <c r="K44" s="248">
        <f t="shared" si="3"/>
        <v>235398.744</v>
      </c>
      <c r="L44" s="249"/>
    </row>
    <row r="45" spans="1:12" ht="24.75" customHeight="1">
      <c r="A45" s="82">
        <v>408060484</v>
      </c>
      <c r="B45" s="70" t="s">
        <v>681</v>
      </c>
      <c r="C45" s="71" t="s">
        <v>755</v>
      </c>
      <c r="D45" s="71" t="s">
        <v>756</v>
      </c>
      <c r="E45" s="95">
        <v>421.3</v>
      </c>
      <c r="F45" s="72">
        <v>666</v>
      </c>
      <c r="G45" s="72">
        <v>0</v>
      </c>
      <c r="H45" s="91">
        <f t="shared" si="0"/>
        <v>666</v>
      </c>
      <c r="I45" s="91">
        <f t="shared" si="1"/>
        <v>799.2</v>
      </c>
      <c r="J45" s="76">
        <f t="shared" si="2"/>
        <v>336702.96</v>
      </c>
      <c r="K45" s="248">
        <f t="shared" si="3"/>
        <v>606065.328</v>
      </c>
      <c r="L45" s="249"/>
    </row>
    <row r="46" spans="1:12" ht="24.75" customHeight="1">
      <c r="A46" s="82">
        <v>408060689</v>
      </c>
      <c r="B46" s="70" t="s">
        <v>682</v>
      </c>
      <c r="C46" s="71"/>
      <c r="D46" s="71"/>
      <c r="E46" s="95">
        <v>28.42</v>
      </c>
      <c r="F46" s="72">
        <v>0</v>
      </c>
      <c r="G46" s="72">
        <v>16</v>
      </c>
      <c r="H46" s="91">
        <f t="shared" si="0"/>
        <v>16</v>
      </c>
      <c r="I46" s="91">
        <f t="shared" si="1"/>
        <v>19.2</v>
      </c>
      <c r="J46" s="76">
        <f t="shared" si="2"/>
        <v>545.664</v>
      </c>
      <c r="K46" s="248">
        <f t="shared" si="3"/>
        <v>982.1952</v>
      </c>
      <c r="L46" s="249"/>
    </row>
    <row r="47" spans="1:14" ht="24.75" customHeight="1" thickBot="1">
      <c r="A47" s="83"/>
      <c r="B47" s="84"/>
      <c r="C47" s="85"/>
      <c r="D47" s="85"/>
      <c r="E47" s="96">
        <f>SUM(E6:E46)</f>
        <v>14263.8</v>
      </c>
      <c r="F47" s="86">
        <f>SUM(F6:F46)</f>
        <v>16683</v>
      </c>
      <c r="G47" s="86">
        <f>SUM(G6:G46)</f>
        <v>917</v>
      </c>
      <c r="H47" s="92">
        <f t="shared" si="0"/>
        <v>17600</v>
      </c>
      <c r="I47" s="97">
        <f t="shared" si="1"/>
        <v>21120</v>
      </c>
      <c r="J47" s="87">
        <f>SUM(J6:J46)</f>
        <v>6931165.656</v>
      </c>
      <c r="K47" s="251">
        <f t="shared" si="3"/>
        <v>12476098.180800002</v>
      </c>
      <c r="L47" s="252"/>
      <c r="N47" s="88"/>
    </row>
    <row r="48" spans="3:5" ht="15">
      <c r="C48" s="11"/>
      <c r="E48" s="11"/>
    </row>
    <row r="49" spans="2:5" ht="15">
      <c r="B49" s="99" t="s">
        <v>764</v>
      </c>
      <c r="C49" s="204">
        <v>10444482</v>
      </c>
      <c r="E49" s="11"/>
    </row>
    <row r="50" spans="2:5" ht="15">
      <c r="B50" s="99" t="s">
        <v>762</v>
      </c>
      <c r="C50" s="98">
        <f>I47/C49</f>
        <v>0.002022120388545837</v>
      </c>
      <c r="E50" s="11"/>
    </row>
    <row r="51" spans="2:5" ht="15">
      <c r="B51" s="99" t="s">
        <v>763</v>
      </c>
      <c r="C51" s="98">
        <f>K47/C49</f>
        <v>1.1945157434136036</v>
      </c>
      <c r="E51" s="11"/>
    </row>
    <row r="52" spans="2:5" ht="15">
      <c r="B52" s="99" t="s">
        <v>766</v>
      </c>
      <c r="C52" s="205">
        <f>K47/I47</f>
        <v>590.7243456818182</v>
      </c>
      <c r="E52" s="11"/>
    </row>
    <row r="53" spans="3:5" ht="15">
      <c r="C53" s="11"/>
      <c r="E53" s="11"/>
    </row>
    <row r="54" spans="2:5" ht="15">
      <c r="B54" s="99"/>
      <c r="C54" s="100"/>
      <c r="D54" s="9"/>
      <c r="E54" s="12"/>
    </row>
    <row r="55" spans="3:5" ht="15">
      <c r="C55" s="11"/>
      <c r="E55" s="11"/>
    </row>
    <row r="56" spans="3:5" ht="15">
      <c r="C56" s="11"/>
      <c r="E56" s="11"/>
    </row>
    <row r="57" spans="3:5" ht="15">
      <c r="C57" s="11"/>
      <c r="E57" s="11"/>
    </row>
    <row r="58" spans="3:5" ht="15">
      <c r="C58" s="11"/>
      <c r="E58" s="11"/>
    </row>
    <row r="59" spans="3:5" ht="15">
      <c r="C59" s="11"/>
      <c r="E59" s="11"/>
    </row>
    <row r="60" spans="3:5" ht="15">
      <c r="C60" s="11"/>
      <c r="E60" s="11"/>
    </row>
    <row r="61" spans="3:5" ht="15">
      <c r="C61" s="11"/>
      <c r="E61" s="11"/>
    </row>
    <row r="62" spans="3:5" ht="15">
      <c r="C62" s="11"/>
      <c r="E62" s="11"/>
    </row>
    <row r="63" spans="3:5" ht="15">
      <c r="C63" s="11"/>
      <c r="E63" s="11"/>
    </row>
    <row r="64" spans="3:5" ht="15">
      <c r="C64" s="11"/>
      <c r="D64" s="9"/>
      <c r="E64" s="12"/>
    </row>
    <row r="65" spans="3:5" ht="15">
      <c r="C65" s="11"/>
      <c r="E65" s="11"/>
    </row>
    <row r="66" spans="3:5" ht="15">
      <c r="C66" s="11"/>
      <c r="E66" s="11"/>
    </row>
    <row r="67" spans="3:5" ht="15">
      <c r="C67" s="11"/>
      <c r="E67" s="11"/>
    </row>
    <row r="68" spans="3:5" ht="15">
      <c r="C68" s="11"/>
      <c r="E68" s="11"/>
    </row>
    <row r="69" spans="3:5" ht="15">
      <c r="C69" s="11"/>
      <c r="E69" s="11"/>
    </row>
    <row r="70" spans="3:5" ht="15">
      <c r="C70" s="11"/>
      <c r="E70" s="11"/>
    </row>
    <row r="71" spans="3:5" ht="15">
      <c r="C71" s="11"/>
      <c r="E71" s="11"/>
    </row>
    <row r="72" spans="3:5" ht="15">
      <c r="C72" s="11"/>
      <c r="E72" s="11"/>
    </row>
    <row r="73" spans="3:5" ht="15">
      <c r="C73" s="11"/>
      <c r="E73" s="11"/>
    </row>
    <row r="74" spans="3:5" ht="15">
      <c r="C74" s="11"/>
      <c r="E74" s="11"/>
    </row>
    <row r="75" spans="3:5" ht="15">
      <c r="C75" s="11"/>
      <c r="E75" s="11"/>
    </row>
    <row r="76" spans="3:5" ht="15">
      <c r="C76" s="11"/>
      <c r="E76" s="11"/>
    </row>
    <row r="77" spans="3:5" ht="15">
      <c r="C77" s="11"/>
      <c r="E77" s="11"/>
    </row>
    <row r="78" spans="3:5" ht="15">
      <c r="C78" s="11"/>
      <c r="E78" s="11"/>
    </row>
    <row r="79" spans="3:5" ht="15">
      <c r="C79" s="11"/>
      <c r="E79" s="11"/>
    </row>
    <row r="80" spans="3:5" ht="15">
      <c r="C80" s="11"/>
      <c r="E80" s="11"/>
    </row>
    <row r="81" spans="3:5" ht="15">
      <c r="C81" s="11"/>
      <c r="E81" s="11"/>
    </row>
    <row r="82" spans="3:5" ht="15">
      <c r="C82" s="11"/>
      <c r="E82" s="11"/>
    </row>
    <row r="83" spans="3:5" ht="15">
      <c r="C83" s="11"/>
      <c r="E83" s="11"/>
    </row>
    <row r="84" spans="3:5" ht="15">
      <c r="C84" s="11"/>
      <c r="E84" s="11"/>
    </row>
    <row r="85" spans="3:5" ht="15">
      <c r="C85" s="11"/>
      <c r="D85" s="9"/>
      <c r="E85" s="12"/>
    </row>
    <row r="86" spans="3:5" ht="15">
      <c r="C86" s="11"/>
      <c r="E86" s="11"/>
    </row>
    <row r="87" spans="3:5" ht="15">
      <c r="C87" s="11"/>
      <c r="E87" s="11"/>
    </row>
    <row r="88" spans="3:5" ht="15">
      <c r="C88" s="11"/>
      <c r="E88" s="11"/>
    </row>
    <row r="89" spans="3:5" ht="15">
      <c r="C89" s="11"/>
      <c r="E89" s="11"/>
    </row>
    <row r="90" spans="3:5" ht="15">
      <c r="C90" s="11"/>
      <c r="E90" s="11"/>
    </row>
    <row r="91" spans="3:5" ht="15">
      <c r="C91" s="11"/>
      <c r="E91" s="11"/>
    </row>
    <row r="92" spans="3:5" ht="15">
      <c r="C92" s="11"/>
      <c r="E92" s="11"/>
    </row>
    <row r="93" spans="3:5" ht="15">
      <c r="C93" s="11"/>
      <c r="E93" s="11"/>
    </row>
    <row r="94" spans="3:5" ht="15">
      <c r="C94" s="11"/>
      <c r="E94" s="11"/>
    </row>
    <row r="95" spans="3:5" ht="15">
      <c r="C95" s="11"/>
      <c r="D95" s="9"/>
      <c r="E95" s="12"/>
    </row>
    <row r="96" spans="3:5" ht="15">
      <c r="C96" s="11"/>
      <c r="E96" s="11"/>
    </row>
    <row r="97" spans="3:5" ht="15">
      <c r="C97" s="11"/>
      <c r="E97" s="11"/>
    </row>
    <row r="98" spans="3:5" ht="15">
      <c r="C98" s="11"/>
      <c r="E98" s="11"/>
    </row>
    <row r="99" spans="3:5" ht="15">
      <c r="C99" s="11"/>
      <c r="E99" s="11"/>
    </row>
    <row r="100" spans="3:5" ht="15">
      <c r="C100" s="11"/>
      <c r="E100" s="11"/>
    </row>
    <row r="101" spans="3:5" ht="15">
      <c r="C101" s="11"/>
      <c r="E101" s="11"/>
    </row>
    <row r="102" spans="3:5" ht="15">
      <c r="C102" s="11"/>
      <c r="E102" s="11"/>
    </row>
    <row r="103" spans="3:5" ht="15">
      <c r="C103" s="11"/>
      <c r="E103" s="11"/>
    </row>
    <row r="104" spans="3:5" ht="15">
      <c r="C104" s="11"/>
      <c r="E104" s="11"/>
    </row>
    <row r="105" spans="3:5" ht="15">
      <c r="C105" s="11"/>
      <c r="E105" s="11"/>
    </row>
    <row r="106" spans="3:5" ht="15">
      <c r="C106" s="11"/>
      <c r="E106" s="11"/>
    </row>
    <row r="107" spans="3:5" ht="15">
      <c r="C107" s="11"/>
      <c r="E107" s="11"/>
    </row>
    <row r="108" spans="3:5" ht="15">
      <c r="C108" s="11"/>
      <c r="E108" s="11"/>
    </row>
    <row r="109" spans="3:5" ht="15">
      <c r="C109" s="11"/>
      <c r="E109" s="11"/>
    </row>
    <row r="110" spans="3:5" ht="15">
      <c r="C110" s="11"/>
      <c r="E110" s="11"/>
    </row>
    <row r="111" spans="3:5" ht="15">
      <c r="C111" s="11"/>
      <c r="D111" s="9"/>
      <c r="E111" s="12"/>
    </row>
    <row r="112" spans="3:5" ht="15">
      <c r="C112" s="11"/>
      <c r="E112" s="11"/>
    </row>
    <row r="113" spans="3:5" ht="15">
      <c r="C113" s="11"/>
      <c r="E113" s="11"/>
    </row>
    <row r="114" spans="3:5" ht="15">
      <c r="C114" s="11"/>
      <c r="E114" s="11"/>
    </row>
    <row r="115" spans="3:5" ht="15">
      <c r="C115" s="11"/>
      <c r="E115" s="11"/>
    </row>
    <row r="116" spans="3:5" ht="15">
      <c r="C116" s="11"/>
      <c r="E116" s="11"/>
    </row>
    <row r="117" spans="3:5" ht="15">
      <c r="C117" s="11"/>
      <c r="E117" s="11"/>
    </row>
    <row r="118" spans="3:5" ht="15">
      <c r="C118" s="11"/>
      <c r="E118" s="11"/>
    </row>
    <row r="119" spans="3:5" ht="15">
      <c r="C119" s="11"/>
      <c r="E119" s="11"/>
    </row>
    <row r="120" spans="3:5" ht="15">
      <c r="C120" s="11"/>
      <c r="E120" s="11"/>
    </row>
    <row r="121" spans="3:5" ht="15">
      <c r="C121" s="11"/>
      <c r="E121" s="11"/>
    </row>
    <row r="122" spans="3:5" ht="15">
      <c r="C122" s="11"/>
      <c r="E122" s="11"/>
    </row>
    <row r="123" spans="3:5" ht="15">
      <c r="C123" s="11"/>
      <c r="E123" s="11"/>
    </row>
    <row r="124" spans="3:5" ht="15">
      <c r="C124" s="11"/>
      <c r="E124" s="11"/>
    </row>
    <row r="125" spans="3:5" ht="15">
      <c r="C125" s="11"/>
      <c r="E125" s="11"/>
    </row>
    <row r="126" spans="3:5" ht="15">
      <c r="C126" s="11"/>
      <c r="E126" s="11"/>
    </row>
    <row r="127" spans="3:5" ht="15">
      <c r="C127" s="11"/>
      <c r="E127" s="11"/>
    </row>
    <row r="128" spans="3:5" ht="15">
      <c r="C128" s="11"/>
      <c r="E128" s="11"/>
    </row>
    <row r="129" spans="3:5" ht="15">
      <c r="C129" s="11"/>
      <c r="E129" s="11"/>
    </row>
    <row r="130" spans="3:5" ht="15">
      <c r="C130" s="11"/>
      <c r="E130" s="11"/>
    </row>
    <row r="131" spans="3:5" ht="15">
      <c r="C131" s="11"/>
      <c r="E131" s="11"/>
    </row>
    <row r="132" spans="3:5" ht="15">
      <c r="C132" s="11"/>
      <c r="E132" s="11"/>
    </row>
    <row r="133" spans="3:5" ht="15">
      <c r="C133" s="11"/>
      <c r="E133" s="11"/>
    </row>
    <row r="134" spans="3:5" ht="15">
      <c r="C134" s="11"/>
      <c r="E134" s="11"/>
    </row>
    <row r="135" spans="3:5" ht="15">
      <c r="C135" s="11"/>
      <c r="E135" s="11"/>
    </row>
    <row r="136" spans="3:5" ht="15">
      <c r="C136" s="11"/>
      <c r="E136" s="11"/>
    </row>
    <row r="137" spans="3:5" ht="15">
      <c r="C137" s="11"/>
      <c r="E137" s="11"/>
    </row>
    <row r="138" spans="1:5" ht="15">
      <c r="A138" s="8"/>
      <c r="C138" s="11"/>
      <c r="E138" s="11"/>
    </row>
    <row r="139" spans="3:5" ht="15">
      <c r="C139" s="11"/>
      <c r="D139" s="9"/>
      <c r="E139" s="12"/>
    </row>
    <row r="140" spans="3:5" ht="15">
      <c r="C140" s="11"/>
      <c r="E140" s="11"/>
    </row>
    <row r="141" spans="3:5" ht="15">
      <c r="C141" s="11"/>
      <c r="E141" s="11"/>
    </row>
    <row r="142" spans="3:5" ht="15">
      <c r="C142" s="11"/>
      <c r="E142" s="11"/>
    </row>
    <row r="143" spans="3:5" ht="15">
      <c r="C143" s="11"/>
      <c r="E143" s="11"/>
    </row>
    <row r="144" spans="3:5" ht="15">
      <c r="C144" s="11"/>
      <c r="E144" s="11"/>
    </row>
    <row r="145" spans="3:5" ht="15">
      <c r="C145" s="11"/>
      <c r="E145" s="11"/>
    </row>
    <row r="146" spans="3:5" ht="15">
      <c r="C146" s="11"/>
      <c r="E146" s="11"/>
    </row>
    <row r="147" spans="3:5" ht="15">
      <c r="C147" s="11"/>
      <c r="E147" s="11"/>
    </row>
    <row r="148" spans="3:5" ht="15">
      <c r="C148" s="11"/>
      <c r="E148" s="11"/>
    </row>
    <row r="149" spans="3:5" ht="15">
      <c r="C149" s="11"/>
      <c r="D149" s="9"/>
      <c r="E149" s="12"/>
    </row>
    <row r="150" spans="3:5" ht="15">
      <c r="C150" s="11"/>
      <c r="E150" s="11"/>
    </row>
    <row r="151" spans="3:5" ht="15">
      <c r="C151" s="11"/>
      <c r="E151" s="11"/>
    </row>
    <row r="152" spans="3:5" ht="15">
      <c r="C152" s="11"/>
      <c r="E152" s="11"/>
    </row>
    <row r="153" spans="3:5" ht="15">
      <c r="C153" s="11"/>
      <c r="E153" s="11"/>
    </row>
    <row r="154" spans="3:5" ht="15">
      <c r="C154" s="11"/>
      <c r="E154" s="11"/>
    </row>
    <row r="155" spans="3:5" ht="15">
      <c r="C155" s="11"/>
      <c r="E155" s="11"/>
    </row>
    <row r="156" spans="3:5" ht="15">
      <c r="C156" s="11"/>
      <c r="E156" s="11"/>
    </row>
    <row r="157" spans="3:5" ht="15">
      <c r="C157" s="11"/>
      <c r="E157" s="11"/>
    </row>
    <row r="158" spans="3:5" ht="15">
      <c r="C158" s="11"/>
      <c r="E158" s="11"/>
    </row>
    <row r="159" spans="3:5" ht="15">
      <c r="C159" s="11"/>
      <c r="E159" s="11"/>
    </row>
    <row r="160" spans="3:5" ht="15">
      <c r="C160" s="11"/>
      <c r="E160" s="11"/>
    </row>
    <row r="161" spans="3:5" ht="15">
      <c r="C161" s="11"/>
      <c r="E161" s="11"/>
    </row>
    <row r="162" spans="3:5" ht="15">
      <c r="C162" s="11"/>
      <c r="E162" s="11"/>
    </row>
    <row r="163" spans="3:5" ht="15">
      <c r="C163" s="11"/>
      <c r="E163" s="11"/>
    </row>
    <row r="164" spans="3:5" ht="15">
      <c r="C164" s="11"/>
      <c r="E164" s="11"/>
    </row>
    <row r="165" spans="3:5" ht="15">
      <c r="C165" s="11"/>
      <c r="E165" s="11"/>
    </row>
    <row r="166" spans="3:5" ht="15">
      <c r="C166" s="11"/>
      <c r="E166" s="11"/>
    </row>
    <row r="167" spans="3:5" ht="15">
      <c r="C167" s="11"/>
      <c r="E167" s="11"/>
    </row>
    <row r="168" spans="3:5" ht="15">
      <c r="C168" s="11"/>
      <c r="E168" s="11"/>
    </row>
    <row r="169" spans="3:5" ht="15">
      <c r="C169" s="11"/>
      <c r="E169" s="11"/>
    </row>
    <row r="170" spans="3:5" ht="15">
      <c r="C170" s="11"/>
      <c r="E170" s="11"/>
    </row>
    <row r="171" spans="3:5" ht="15">
      <c r="C171" s="11"/>
      <c r="E171" s="11"/>
    </row>
    <row r="172" spans="3:5" ht="15">
      <c r="C172" s="11"/>
      <c r="E172" s="11"/>
    </row>
    <row r="173" spans="3:5" ht="15">
      <c r="C173" s="11"/>
      <c r="E173" s="11"/>
    </row>
    <row r="174" spans="3:5" ht="15">
      <c r="C174" s="11"/>
      <c r="E174" s="11"/>
    </row>
    <row r="175" spans="3:5" ht="15">
      <c r="C175" s="11"/>
      <c r="D175" s="9"/>
      <c r="E175" s="12"/>
    </row>
    <row r="176" spans="3:5" ht="15">
      <c r="C176" s="11"/>
      <c r="E176" s="11"/>
    </row>
    <row r="177" spans="3:5" ht="15">
      <c r="C177" s="11"/>
      <c r="E177" s="11"/>
    </row>
    <row r="178" spans="3:5" ht="15">
      <c r="C178" s="11"/>
      <c r="E178" s="11"/>
    </row>
    <row r="179" spans="3:5" ht="15">
      <c r="C179" s="11"/>
      <c r="E179" s="11"/>
    </row>
    <row r="180" spans="3:5" ht="15">
      <c r="C180" s="11"/>
      <c r="E180" s="11"/>
    </row>
    <row r="181" spans="3:5" ht="15">
      <c r="C181" s="11"/>
      <c r="E181" s="11"/>
    </row>
    <row r="182" spans="3:5" ht="15">
      <c r="C182" s="11"/>
      <c r="E182" s="11"/>
    </row>
    <row r="183" spans="3:5" ht="15">
      <c r="C183" s="11"/>
      <c r="E183" s="11"/>
    </row>
    <row r="184" spans="3:5" ht="15">
      <c r="C184" s="11"/>
      <c r="E184" s="11"/>
    </row>
    <row r="185" spans="3:5" ht="15">
      <c r="C185" s="11"/>
      <c r="E185" s="11"/>
    </row>
    <row r="186" spans="3:5" ht="15">
      <c r="C186" s="11"/>
      <c r="E186" s="11"/>
    </row>
    <row r="187" spans="3:5" ht="15">
      <c r="C187" s="11"/>
      <c r="E187" s="11"/>
    </row>
    <row r="188" spans="3:5" ht="15">
      <c r="C188" s="11"/>
      <c r="E188" s="11"/>
    </row>
    <row r="189" spans="3:5" ht="15">
      <c r="C189" s="11"/>
      <c r="E189" s="11"/>
    </row>
    <row r="190" spans="3:5" ht="15">
      <c r="C190" s="11"/>
      <c r="E190" s="11"/>
    </row>
    <row r="191" spans="3:5" ht="15">
      <c r="C191" s="11"/>
      <c r="E191" s="11"/>
    </row>
    <row r="192" spans="3:5" ht="15">
      <c r="C192" s="11"/>
      <c r="E192" s="11"/>
    </row>
    <row r="193" spans="3:5" ht="15">
      <c r="C193" s="11"/>
      <c r="E193" s="11"/>
    </row>
    <row r="194" spans="3:5" ht="15">
      <c r="C194" s="11"/>
      <c r="E194" s="11"/>
    </row>
    <row r="195" spans="3:5" ht="15">
      <c r="C195" s="11"/>
      <c r="E195" s="11"/>
    </row>
    <row r="196" spans="3:5" ht="15">
      <c r="C196" s="11"/>
      <c r="E196" s="11"/>
    </row>
    <row r="197" spans="3:5" ht="15">
      <c r="C197" s="11"/>
      <c r="E197" s="11"/>
    </row>
    <row r="198" spans="3:5" ht="15">
      <c r="C198" s="11"/>
      <c r="E198" s="11"/>
    </row>
    <row r="199" spans="3:5" ht="15">
      <c r="C199" s="11"/>
      <c r="E199" s="11"/>
    </row>
    <row r="200" spans="3:5" ht="15">
      <c r="C200" s="11"/>
      <c r="E200" s="11"/>
    </row>
    <row r="201" spans="3:5" ht="15">
      <c r="C201" s="11"/>
      <c r="D201" s="9"/>
      <c r="E201" s="12"/>
    </row>
    <row r="202" spans="3:5" ht="15">
      <c r="C202" s="11"/>
      <c r="E202" s="11"/>
    </row>
    <row r="203" spans="3:5" ht="15">
      <c r="C203" s="11"/>
      <c r="E203" s="11"/>
    </row>
    <row r="204" spans="3:5" ht="15">
      <c r="C204" s="11"/>
      <c r="E204" s="11"/>
    </row>
    <row r="205" spans="3:5" ht="15">
      <c r="C205" s="11"/>
      <c r="E205" s="11"/>
    </row>
    <row r="206" spans="3:5" ht="15">
      <c r="C206" s="11"/>
      <c r="E206" s="11"/>
    </row>
    <row r="207" spans="3:5" ht="15">
      <c r="C207" s="11"/>
      <c r="E207" s="11"/>
    </row>
    <row r="208" spans="3:5" ht="15">
      <c r="C208" s="11"/>
      <c r="E208" s="11"/>
    </row>
    <row r="209" spans="3:5" ht="15">
      <c r="C209" s="11"/>
      <c r="E209" s="11"/>
    </row>
    <row r="210" spans="3:5" ht="15">
      <c r="C210" s="11"/>
      <c r="E210" s="11"/>
    </row>
    <row r="211" spans="3:5" ht="15">
      <c r="C211" s="11"/>
      <c r="E211" s="11"/>
    </row>
    <row r="212" spans="3:5" ht="15">
      <c r="C212" s="11"/>
      <c r="E212" s="11"/>
    </row>
    <row r="213" spans="3:5" ht="15">
      <c r="C213" s="11"/>
      <c r="E213" s="11"/>
    </row>
    <row r="214" spans="3:5" ht="15">
      <c r="C214" s="11"/>
      <c r="E214" s="11"/>
    </row>
    <row r="215" spans="3:5" ht="15">
      <c r="C215" s="11"/>
      <c r="E215" s="11"/>
    </row>
    <row r="216" spans="3:5" ht="15">
      <c r="C216" s="11"/>
      <c r="E216" s="11"/>
    </row>
    <row r="217" spans="3:5" ht="15">
      <c r="C217" s="11"/>
      <c r="E217" s="11"/>
    </row>
    <row r="218" spans="3:5" ht="15">
      <c r="C218" s="11"/>
      <c r="E218" s="11"/>
    </row>
    <row r="219" spans="3:5" ht="15">
      <c r="C219" s="11"/>
      <c r="E219" s="11"/>
    </row>
    <row r="220" spans="3:5" ht="15">
      <c r="C220" s="11"/>
      <c r="E220" s="11"/>
    </row>
    <row r="221" spans="3:5" ht="15">
      <c r="C221" s="11"/>
      <c r="E221" s="11"/>
    </row>
    <row r="222" spans="3:5" ht="15">
      <c r="C222" s="11"/>
      <c r="E222" s="11"/>
    </row>
    <row r="223" spans="3:5" ht="15">
      <c r="C223" s="11"/>
      <c r="D223" s="9"/>
      <c r="E223" s="12"/>
    </row>
    <row r="224" spans="3:5" ht="15">
      <c r="C224" s="11"/>
      <c r="E224" s="11"/>
    </row>
    <row r="225" spans="3:5" ht="15">
      <c r="C225" s="11"/>
      <c r="E225" s="11"/>
    </row>
    <row r="226" spans="3:5" ht="15">
      <c r="C226" s="11"/>
      <c r="E226" s="11"/>
    </row>
    <row r="227" spans="3:5" ht="15">
      <c r="C227" s="11"/>
      <c r="E227" s="11"/>
    </row>
    <row r="228" spans="3:5" ht="15">
      <c r="C228" s="11"/>
      <c r="E228" s="11"/>
    </row>
    <row r="229" spans="3:5" ht="15">
      <c r="C229" s="11"/>
      <c r="E229" s="11"/>
    </row>
    <row r="230" spans="3:5" ht="15">
      <c r="C230" s="11"/>
      <c r="E230" s="11"/>
    </row>
    <row r="231" spans="3:5" ht="15">
      <c r="C231" s="11"/>
      <c r="E231" s="11"/>
    </row>
    <row r="232" spans="3:5" ht="15">
      <c r="C232" s="11"/>
      <c r="E232" s="11"/>
    </row>
    <row r="233" spans="3:5" ht="15">
      <c r="C233" s="11"/>
      <c r="E233" s="11"/>
    </row>
    <row r="234" spans="3:5" ht="15">
      <c r="C234" s="11"/>
      <c r="E234" s="11"/>
    </row>
    <row r="235" spans="3:5" ht="15">
      <c r="C235" s="11"/>
      <c r="D235" s="9"/>
      <c r="E235" s="12"/>
    </row>
    <row r="236" spans="3:5" ht="15">
      <c r="C236" s="11"/>
      <c r="E236" s="11"/>
    </row>
    <row r="237" spans="3:5" ht="15">
      <c r="C237" s="11"/>
      <c r="E237" s="11"/>
    </row>
    <row r="238" spans="3:5" ht="15">
      <c r="C238" s="11"/>
      <c r="E238" s="11"/>
    </row>
    <row r="239" spans="3:5" ht="15">
      <c r="C239" s="11"/>
      <c r="E239" s="11"/>
    </row>
    <row r="240" spans="3:5" ht="15">
      <c r="C240" s="11"/>
      <c r="E240" s="11"/>
    </row>
    <row r="241" spans="3:5" ht="15">
      <c r="C241" s="11"/>
      <c r="E241" s="11"/>
    </row>
    <row r="242" spans="3:5" ht="15">
      <c r="C242" s="11"/>
      <c r="E242" s="11"/>
    </row>
    <row r="243" spans="3:5" ht="15">
      <c r="C243" s="11"/>
      <c r="E243" s="11"/>
    </row>
    <row r="244" spans="3:5" ht="15">
      <c r="C244" s="11"/>
      <c r="E244" s="11"/>
    </row>
    <row r="245" spans="3:5" ht="15">
      <c r="C245" s="11"/>
      <c r="E245" s="11"/>
    </row>
    <row r="246" spans="3:5" ht="15">
      <c r="C246" s="11"/>
      <c r="E246" s="11"/>
    </row>
    <row r="247" spans="3:5" ht="15">
      <c r="C247" s="11"/>
      <c r="E247" s="11"/>
    </row>
    <row r="248" spans="3:5" ht="15">
      <c r="C248" s="11"/>
      <c r="E248" s="11"/>
    </row>
    <row r="249" spans="3:5" ht="15">
      <c r="C249" s="11"/>
      <c r="E249" s="11"/>
    </row>
    <row r="250" spans="3:5" ht="15">
      <c r="C250" s="11"/>
      <c r="E250" s="11"/>
    </row>
    <row r="251" spans="3:5" ht="15">
      <c r="C251" s="11"/>
      <c r="E251" s="11"/>
    </row>
    <row r="252" spans="3:5" ht="15">
      <c r="C252" s="11"/>
      <c r="E252" s="11"/>
    </row>
    <row r="253" spans="3:5" ht="15">
      <c r="C253" s="11"/>
      <c r="E253" s="11"/>
    </row>
    <row r="254" spans="3:5" ht="15">
      <c r="C254" s="11"/>
      <c r="E254" s="11"/>
    </row>
    <row r="255" spans="3:5" ht="15">
      <c r="C255" s="11"/>
      <c r="E255" s="11"/>
    </row>
    <row r="256" spans="3:5" ht="15">
      <c r="C256" s="11"/>
      <c r="E256" s="11"/>
    </row>
    <row r="257" spans="3:5" ht="15">
      <c r="C257" s="11"/>
      <c r="E257" s="11"/>
    </row>
    <row r="258" spans="3:5" ht="15">
      <c r="C258" s="11"/>
      <c r="E258" s="11"/>
    </row>
    <row r="259" spans="3:5" ht="15">
      <c r="C259" s="11"/>
      <c r="E259" s="11"/>
    </row>
    <row r="260" spans="3:5" ht="15">
      <c r="C260" s="11"/>
      <c r="E260" s="11"/>
    </row>
    <row r="261" spans="3:5" ht="15">
      <c r="C261" s="11"/>
      <c r="E261" s="11"/>
    </row>
    <row r="262" spans="3:5" ht="15">
      <c r="C262" s="11"/>
      <c r="E262" s="11"/>
    </row>
    <row r="263" spans="3:5" ht="15">
      <c r="C263" s="11"/>
      <c r="E263" s="11"/>
    </row>
    <row r="264" spans="3:5" ht="15">
      <c r="C264" s="11"/>
      <c r="D264" s="9"/>
      <c r="E264" s="12"/>
    </row>
    <row r="265" spans="3:5" ht="15">
      <c r="C265" s="11"/>
      <c r="E265" s="11"/>
    </row>
    <row r="266" spans="3:5" ht="15">
      <c r="C266" s="11"/>
      <c r="E266" s="11"/>
    </row>
    <row r="267" spans="3:5" ht="15">
      <c r="C267" s="11"/>
      <c r="E267" s="11"/>
    </row>
    <row r="268" spans="3:5" ht="15">
      <c r="C268" s="11"/>
      <c r="E268" s="11"/>
    </row>
    <row r="269" spans="3:5" ht="15">
      <c r="C269" s="11"/>
      <c r="E269" s="11"/>
    </row>
    <row r="270" spans="3:5" ht="15">
      <c r="C270" s="11"/>
      <c r="E270" s="11"/>
    </row>
    <row r="271" spans="3:5" ht="15">
      <c r="C271" s="11"/>
      <c r="E271" s="11"/>
    </row>
    <row r="272" spans="3:5" ht="15">
      <c r="C272" s="11"/>
      <c r="E272" s="11"/>
    </row>
    <row r="273" spans="3:5" ht="15">
      <c r="C273" s="11"/>
      <c r="E273" s="11"/>
    </row>
    <row r="274" spans="3:5" ht="15">
      <c r="C274" s="11"/>
      <c r="E274" s="11"/>
    </row>
    <row r="275" spans="3:5" ht="15">
      <c r="C275" s="11"/>
      <c r="E275" s="11"/>
    </row>
    <row r="276" spans="3:5" ht="15">
      <c r="C276" s="11"/>
      <c r="E276" s="11"/>
    </row>
    <row r="277" spans="3:5" ht="15">
      <c r="C277" s="11"/>
      <c r="E277" s="11"/>
    </row>
    <row r="278" spans="3:5" ht="15">
      <c r="C278" s="11"/>
      <c r="E278" s="11"/>
    </row>
    <row r="279" spans="3:5" ht="15">
      <c r="C279" s="11"/>
      <c r="E279" s="11"/>
    </row>
    <row r="280" spans="3:5" ht="15">
      <c r="C280" s="11"/>
      <c r="E280" s="11"/>
    </row>
    <row r="281" spans="3:5" ht="15">
      <c r="C281" s="11"/>
      <c r="E281" s="11"/>
    </row>
    <row r="282" spans="3:5" ht="15">
      <c r="C282" s="11"/>
      <c r="E282" s="11"/>
    </row>
    <row r="283" spans="3:5" ht="15">
      <c r="C283" s="11"/>
      <c r="E283" s="11"/>
    </row>
    <row r="284" spans="3:5" ht="15">
      <c r="C284" s="11"/>
      <c r="E284" s="11"/>
    </row>
    <row r="285" spans="3:5" ht="15">
      <c r="C285" s="11"/>
      <c r="E285" s="11"/>
    </row>
    <row r="286" spans="3:5" ht="15">
      <c r="C286" s="11"/>
      <c r="E286" s="11"/>
    </row>
    <row r="287" spans="3:5" ht="15">
      <c r="C287" s="11"/>
      <c r="E287" s="11"/>
    </row>
    <row r="288" spans="3:5" ht="15">
      <c r="C288" s="11"/>
      <c r="E288" s="11"/>
    </row>
    <row r="289" spans="3:5" ht="15">
      <c r="C289" s="11"/>
      <c r="E289" s="11"/>
    </row>
    <row r="290" spans="3:5" ht="15">
      <c r="C290" s="11"/>
      <c r="E290" s="11"/>
    </row>
    <row r="291" spans="3:5" ht="15">
      <c r="C291" s="11"/>
      <c r="E291" s="11"/>
    </row>
    <row r="292" spans="3:5" ht="15">
      <c r="C292" s="11"/>
      <c r="E292" s="11"/>
    </row>
    <row r="293" spans="3:5" ht="15">
      <c r="C293" s="11"/>
      <c r="E293" s="11"/>
    </row>
    <row r="294" spans="3:5" ht="15">
      <c r="C294" s="11"/>
      <c r="E294" s="11"/>
    </row>
    <row r="295" spans="3:5" ht="15">
      <c r="C295" s="11"/>
      <c r="D295" s="9"/>
      <c r="E295" s="12"/>
    </row>
    <row r="296" spans="3:5" ht="15">
      <c r="C296" s="11"/>
      <c r="E296" s="11"/>
    </row>
    <row r="297" spans="3:5" ht="15">
      <c r="C297" s="11"/>
      <c r="E297" s="11"/>
    </row>
    <row r="298" spans="3:5" ht="15">
      <c r="C298" s="11"/>
      <c r="E298" s="11"/>
    </row>
    <row r="299" spans="3:5" ht="15">
      <c r="C299" s="11"/>
      <c r="E299" s="11"/>
    </row>
    <row r="300" spans="3:5" ht="15">
      <c r="C300" s="11"/>
      <c r="E300" s="11"/>
    </row>
    <row r="301" spans="3:5" ht="15">
      <c r="C301" s="11"/>
      <c r="E301" s="11"/>
    </row>
    <row r="302" spans="3:5" ht="15">
      <c r="C302" s="11"/>
      <c r="E302" s="11"/>
    </row>
    <row r="303" spans="3:5" ht="15">
      <c r="C303" s="11"/>
      <c r="E303" s="11"/>
    </row>
    <row r="304" spans="3:5" ht="15">
      <c r="C304" s="11"/>
      <c r="E304" s="11"/>
    </row>
    <row r="305" spans="3:5" ht="15">
      <c r="C305" s="11"/>
      <c r="E305" s="11"/>
    </row>
    <row r="306" spans="3:5" ht="15">
      <c r="C306" s="11"/>
      <c r="E306" s="11"/>
    </row>
    <row r="307" spans="3:5" ht="15">
      <c r="C307" s="11"/>
      <c r="E307" s="11"/>
    </row>
    <row r="308" spans="3:5" ht="15">
      <c r="C308" s="11"/>
      <c r="E308" s="11"/>
    </row>
    <row r="309" spans="3:5" ht="15">
      <c r="C309" s="11"/>
      <c r="E309" s="11"/>
    </row>
    <row r="310" spans="3:5" ht="15">
      <c r="C310" s="11"/>
      <c r="E310" s="11"/>
    </row>
    <row r="311" spans="3:5" ht="15">
      <c r="C311" s="11"/>
      <c r="E311" s="11"/>
    </row>
    <row r="312" spans="3:5" ht="15">
      <c r="C312" s="11"/>
      <c r="E312" s="11"/>
    </row>
    <row r="313" spans="3:5" ht="15">
      <c r="C313" s="11"/>
      <c r="D313" s="9"/>
      <c r="E313" s="12"/>
    </row>
    <row r="314" spans="3:5" ht="15">
      <c r="C314" s="11"/>
      <c r="E314" s="11"/>
    </row>
    <row r="315" spans="3:5" ht="15">
      <c r="C315" s="11"/>
      <c r="E315" s="11"/>
    </row>
    <row r="316" spans="3:5" ht="15">
      <c r="C316" s="11"/>
      <c r="E316" s="11"/>
    </row>
    <row r="317" spans="3:5" ht="15">
      <c r="C317" s="11"/>
      <c r="E317" s="11"/>
    </row>
    <row r="318" spans="3:5" ht="15">
      <c r="C318" s="11"/>
      <c r="E318" s="11"/>
    </row>
    <row r="319" spans="3:5" ht="15">
      <c r="C319" s="11"/>
      <c r="E319" s="11"/>
    </row>
    <row r="320" spans="3:5" ht="15">
      <c r="C320" s="11"/>
      <c r="E320" s="11"/>
    </row>
    <row r="321" spans="3:5" ht="15">
      <c r="C321" s="11"/>
      <c r="E321" s="11"/>
    </row>
    <row r="322" spans="3:5" ht="15">
      <c r="C322" s="11"/>
      <c r="E322" s="11"/>
    </row>
    <row r="323" spans="3:5" ht="15">
      <c r="C323" s="11"/>
      <c r="E323" s="11"/>
    </row>
    <row r="324" spans="3:5" ht="15">
      <c r="C324" s="11"/>
      <c r="E324" s="11"/>
    </row>
    <row r="325" spans="3:5" ht="15">
      <c r="C325" s="11"/>
      <c r="E325" s="11"/>
    </row>
    <row r="326" spans="3:5" ht="15">
      <c r="C326" s="11"/>
      <c r="E326" s="11"/>
    </row>
    <row r="327" spans="3:5" ht="15">
      <c r="C327" s="11"/>
      <c r="E327" s="11"/>
    </row>
    <row r="328" spans="3:5" ht="15">
      <c r="C328" s="11"/>
      <c r="E328" s="11"/>
    </row>
    <row r="329" spans="3:5" ht="15">
      <c r="C329" s="11"/>
      <c r="E329" s="11"/>
    </row>
    <row r="330" spans="3:5" ht="15">
      <c r="C330" s="11"/>
      <c r="E330" s="11"/>
    </row>
    <row r="331" spans="3:5" ht="15">
      <c r="C331" s="11"/>
      <c r="E331" s="11"/>
    </row>
    <row r="332" spans="3:5" ht="15">
      <c r="C332" s="11"/>
      <c r="E332" s="11"/>
    </row>
    <row r="333" spans="3:5" ht="15">
      <c r="C333" s="11"/>
      <c r="E333" s="11"/>
    </row>
    <row r="334" spans="3:5" ht="15">
      <c r="C334" s="11"/>
      <c r="E334" s="11"/>
    </row>
    <row r="335" spans="3:5" ht="15">
      <c r="C335" s="11"/>
      <c r="D335" s="9"/>
      <c r="E335" s="12"/>
    </row>
    <row r="336" spans="3:5" ht="15">
      <c r="C336" s="11"/>
      <c r="E336" s="11"/>
    </row>
    <row r="337" spans="3:5" ht="15">
      <c r="C337" s="11"/>
      <c r="E337" s="11"/>
    </row>
    <row r="338" spans="3:5" ht="15">
      <c r="C338" s="11"/>
      <c r="E338" s="11"/>
    </row>
    <row r="339" spans="3:5" ht="15">
      <c r="C339" s="11"/>
      <c r="E339" s="11"/>
    </row>
    <row r="340" spans="3:5" ht="15">
      <c r="C340" s="11"/>
      <c r="E340" s="11"/>
    </row>
    <row r="341" spans="3:5" ht="15">
      <c r="C341" s="11"/>
      <c r="E341" s="11"/>
    </row>
    <row r="342" spans="3:5" ht="15">
      <c r="C342" s="11"/>
      <c r="E342" s="11"/>
    </row>
    <row r="343" spans="3:5" ht="15">
      <c r="C343" s="11"/>
      <c r="E343" s="11"/>
    </row>
    <row r="344" spans="3:5" ht="15">
      <c r="C344" s="11"/>
      <c r="E344" s="11"/>
    </row>
    <row r="345" spans="3:5" ht="15">
      <c r="C345" s="11"/>
      <c r="E345" s="11"/>
    </row>
    <row r="346" spans="3:5" ht="15">
      <c r="C346" s="11"/>
      <c r="E346" s="11"/>
    </row>
    <row r="347" spans="3:5" ht="15">
      <c r="C347" s="11"/>
      <c r="E347" s="11"/>
    </row>
    <row r="348" spans="3:5" ht="15">
      <c r="C348" s="11"/>
      <c r="E348" s="11"/>
    </row>
    <row r="349" spans="3:5" ht="15">
      <c r="C349" s="11"/>
      <c r="E349" s="11"/>
    </row>
    <row r="350" spans="3:5" ht="15">
      <c r="C350" s="11"/>
      <c r="E350" s="11"/>
    </row>
    <row r="351" spans="3:5" ht="15">
      <c r="C351" s="11"/>
      <c r="E351" s="11"/>
    </row>
    <row r="352" spans="3:5" ht="15">
      <c r="C352" s="11"/>
      <c r="E352" s="11"/>
    </row>
    <row r="353" spans="3:5" ht="15">
      <c r="C353" s="11"/>
      <c r="E353" s="11"/>
    </row>
    <row r="354" spans="3:5" ht="15">
      <c r="C354" s="11"/>
      <c r="E354" s="11"/>
    </row>
    <row r="355" spans="3:5" ht="15">
      <c r="C355" s="11"/>
      <c r="E355" s="11"/>
    </row>
    <row r="356" spans="3:5" ht="15">
      <c r="C356" s="11"/>
      <c r="E356" s="11"/>
    </row>
    <row r="357" spans="3:5" ht="15">
      <c r="C357" s="11"/>
      <c r="D357" s="9"/>
      <c r="E357" s="12"/>
    </row>
    <row r="358" spans="3:5" ht="15">
      <c r="C358" s="11"/>
      <c r="E358" s="11"/>
    </row>
    <row r="359" spans="3:5" ht="15">
      <c r="C359" s="11"/>
      <c r="E359" s="11"/>
    </row>
    <row r="360" spans="3:5" ht="15">
      <c r="C360" s="11"/>
      <c r="E360" s="11"/>
    </row>
    <row r="361" spans="3:5" ht="15">
      <c r="C361" s="11"/>
      <c r="E361" s="11"/>
    </row>
    <row r="362" spans="3:5" ht="15">
      <c r="C362" s="11"/>
      <c r="E362" s="11"/>
    </row>
    <row r="363" spans="3:5" ht="15">
      <c r="C363" s="11"/>
      <c r="E363" s="11"/>
    </row>
    <row r="364" spans="3:5" ht="15">
      <c r="C364" s="11"/>
      <c r="E364" s="11"/>
    </row>
    <row r="365" spans="3:5" ht="15">
      <c r="C365" s="11"/>
      <c r="E365" s="11"/>
    </row>
    <row r="366" spans="3:5" ht="15">
      <c r="C366" s="11"/>
      <c r="E366" s="11"/>
    </row>
    <row r="367" spans="3:5" ht="15">
      <c r="C367" s="11"/>
      <c r="E367" s="11"/>
    </row>
    <row r="368" spans="3:5" ht="15">
      <c r="C368" s="11"/>
      <c r="E368" s="11"/>
    </row>
    <row r="369" spans="3:5" ht="15">
      <c r="C369" s="11"/>
      <c r="E369" s="11"/>
    </row>
    <row r="370" spans="3:5" ht="15">
      <c r="C370" s="11"/>
      <c r="E370" s="11"/>
    </row>
    <row r="371" spans="3:5" ht="15">
      <c r="C371" s="11"/>
      <c r="E371" s="11"/>
    </row>
    <row r="372" spans="3:5" ht="15">
      <c r="C372" s="11"/>
      <c r="E372" s="11"/>
    </row>
    <row r="373" spans="3:5" ht="15">
      <c r="C373" s="11"/>
      <c r="E373" s="11"/>
    </row>
    <row r="374" spans="3:5" ht="15">
      <c r="C374" s="11"/>
      <c r="E374" s="11"/>
    </row>
    <row r="375" spans="3:5" ht="15">
      <c r="C375" s="11"/>
      <c r="E375" s="11"/>
    </row>
    <row r="376" spans="3:5" ht="15">
      <c r="C376" s="11"/>
      <c r="E376" s="11"/>
    </row>
    <row r="377" spans="3:5" ht="15">
      <c r="C377" s="11"/>
      <c r="E377" s="11"/>
    </row>
    <row r="378" spans="3:5" ht="15">
      <c r="C378" s="11"/>
      <c r="E378" s="11"/>
    </row>
    <row r="379" spans="3:5" ht="15">
      <c r="C379" s="11"/>
      <c r="E379" s="11"/>
    </row>
    <row r="380" spans="3:5" ht="15">
      <c r="C380" s="11"/>
      <c r="D380" s="9"/>
      <c r="E380" s="12"/>
    </row>
    <row r="381" spans="3:5" ht="15">
      <c r="C381" s="11"/>
      <c r="E381" s="11"/>
    </row>
    <row r="382" spans="3:5" ht="15">
      <c r="C382" s="11"/>
      <c r="E382" s="11"/>
    </row>
    <row r="383" spans="3:5" ht="15">
      <c r="C383" s="11"/>
      <c r="E383" s="11"/>
    </row>
    <row r="384" spans="3:5" ht="15">
      <c r="C384" s="11"/>
      <c r="E384" s="11"/>
    </row>
    <row r="385" spans="3:5" ht="15">
      <c r="C385" s="11"/>
      <c r="E385" s="11"/>
    </row>
    <row r="386" spans="3:5" ht="15">
      <c r="C386" s="11"/>
      <c r="E386" s="11"/>
    </row>
    <row r="387" spans="3:5" ht="15">
      <c r="C387" s="11"/>
      <c r="E387" s="11"/>
    </row>
    <row r="388" spans="3:5" ht="15">
      <c r="C388" s="11"/>
      <c r="E388" s="11"/>
    </row>
    <row r="389" spans="3:5" ht="15">
      <c r="C389" s="11"/>
      <c r="E389" s="11"/>
    </row>
    <row r="390" spans="3:5" ht="15">
      <c r="C390" s="11"/>
      <c r="E390" s="11"/>
    </row>
    <row r="391" spans="3:5" ht="15">
      <c r="C391" s="11"/>
      <c r="E391" s="11"/>
    </row>
    <row r="392" spans="3:5" ht="15">
      <c r="C392" s="11"/>
      <c r="E392" s="11"/>
    </row>
    <row r="393" spans="3:5" ht="15">
      <c r="C393" s="11"/>
      <c r="E393" s="11"/>
    </row>
    <row r="394" spans="3:5" ht="15">
      <c r="C394" s="11"/>
      <c r="E394" s="11"/>
    </row>
    <row r="395" spans="3:5" ht="15">
      <c r="C395" s="11"/>
      <c r="E395" s="11"/>
    </row>
    <row r="396" spans="3:5" ht="15">
      <c r="C396" s="11"/>
      <c r="E396" s="11"/>
    </row>
    <row r="397" spans="3:5" ht="15">
      <c r="C397" s="11"/>
      <c r="E397" s="11"/>
    </row>
    <row r="398" spans="3:5" ht="15">
      <c r="C398" s="11"/>
      <c r="E398" s="11"/>
    </row>
    <row r="399" spans="3:5" ht="15">
      <c r="C399" s="11"/>
      <c r="D399" s="9"/>
      <c r="E399" s="12"/>
    </row>
    <row r="400" spans="3:5" ht="15">
      <c r="C400" s="11"/>
      <c r="E400" s="11"/>
    </row>
    <row r="401" spans="3:5" ht="15">
      <c r="C401" s="11"/>
      <c r="E401" s="11"/>
    </row>
    <row r="402" spans="3:5" ht="15">
      <c r="C402" s="11"/>
      <c r="E402" s="11"/>
    </row>
    <row r="403" spans="3:5" ht="15">
      <c r="C403" s="11"/>
      <c r="E403" s="11"/>
    </row>
    <row r="404" spans="3:5" ht="15">
      <c r="C404" s="11"/>
      <c r="E404" s="11"/>
    </row>
    <row r="405" spans="3:5" ht="15">
      <c r="C405" s="11"/>
      <c r="E405" s="11"/>
    </row>
    <row r="406" spans="3:5" ht="15">
      <c r="C406" s="11"/>
      <c r="E406" s="11"/>
    </row>
    <row r="407" spans="3:5" ht="15">
      <c r="C407" s="11"/>
      <c r="D407" s="9"/>
      <c r="E407" s="12"/>
    </row>
    <row r="408" spans="3:5" ht="15">
      <c r="C408" s="11"/>
      <c r="E408" s="11"/>
    </row>
    <row r="409" spans="3:5" ht="15">
      <c r="C409" s="11"/>
      <c r="E409" s="11"/>
    </row>
    <row r="410" spans="3:5" ht="15">
      <c r="C410" s="11"/>
      <c r="E410" s="11"/>
    </row>
    <row r="411" spans="3:5" ht="15">
      <c r="C411" s="11"/>
      <c r="E411" s="11"/>
    </row>
    <row r="412" spans="3:5" ht="15">
      <c r="C412" s="11"/>
      <c r="E412" s="11"/>
    </row>
    <row r="413" spans="3:5" ht="15">
      <c r="C413" s="11"/>
      <c r="E413" s="11"/>
    </row>
    <row r="414" spans="3:5" ht="15">
      <c r="C414" s="11"/>
      <c r="E414" s="11"/>
    </row>
    <row r="415" spans="3:5" ht="15">
      <c r="C415" s="11"/>
      <c r="E415" s="11"/>
    </row>
    <row r="416" spans="3:5" ht="15">
      <c r="C416" s="11"/>
      <c r="E416" s="11"/>
    </row>
    <row r="417" spans="3:5" ht="15">
      <c r="C417" s="11"/>
      <c r="E417" s="11"/>
    </row>
    <row r="418" spans="3:5" ht="15">
      <c r="C418" s="11"/>
      <c r="E418" s="11"/>
    </row>
    <row r="419" spans="3:5" ht="15">
      <c r="C419" s="11"/>
      <c r="E419" s="11"/>
    </row>
    <row r="420" spans="3:5" ht="15">
      <c r="C420" s="11"/>
      <c r="E420" s="11"/>
    </row>
    <row r="421" spans="3:5" ht="15">
      <c r="C421" s="11"/>
      <c r="E421" s="11"/>
    </row>
    <row r="422" spans="3:5" ht="15">
      <c r="C422" s="11"/>
      <c r="E422" s="11"/>
    </row>
    <row r="423" spans="3:5" ht="15">
      <c r="C423" s="11"/>
      <c r="E423" s="11"/>
    </row>
    <row r="424" spans="3:5" ht="15">
      <c r="C424" s="11"/>
      <c r="D424" s="9"/>
      <c r="E424" s="12"/>
    </row>
    <row r="425" spans="3:5" ht="15">
      <c r="C425" s="11"/>
      <c r="D425" s="9"/>
      <c r="E425" s="12"/>
    </row>
  </sheetData>
  <mergeCells count="45">
    <mergeCell ref="A1:L1"/>
    <mergeCell ref="K47:L47"/>
    <mergeCell ref="K7:L7"/>
    <mergeCell ref="K8:L8"/>
    <mergeCell ref="K4:L4"/>
    <mergeCell ref="K6:L6"/>
    <mergeCell ref="K13:L13"/>
    <mergeCell ref="K11:L11"/>
    <mergeCell ref="K12:L12"/>
    <mergeCell ref="K9:L9"/>
    <mergeCell ref="K10:L10"/>
    <mergeCell ref="K17:L17"/>
    <mergeCell ref="K16:L16"/>
    <mergeCell ref="K15:L15"/>
    <mergeCell ref="K14:L14"/>
    <mergeCell ref="K21:L21"/>
    <mergeCell ref="K20:L20"/>
    <mergeCell ref="K19:L19"/>
    <mergeCell ref="K18:L18"/>
    <mergeCell ref="K25:L25"/>
    <mergeCell ref="K24:L24"/>
    <mergeCell ref="K23:L23"/>
    <mergeCell ref="K22:L22"/>
    <mergeCell ref="K29:L29"/>
    <mergeCell ref="K28:L28"/>
    <mergeCell ref="K27:L27"/>
    <mergeCell ref="K26:L26"/>
    <mergeCell ref="K33:L33"/>
    <mergeCell ref="K32:L32"/>
    <mergeCell ref="K31:L31"/>
    <mergeCell ref="K30:L30"/>
    <mergeCell ref="K37:L37"/>
    <mergeCell ref="K36:L36"/>
    <mergeCell ref="K35:L35"/>
    <mergeCell ref="K34:L34"/>
    <mergeCell ref="F4:G4"/>
    <mergeCell ref="K46:L46"/>
    <mergeCell ref="K45:L45"/>
    <mergeCell ref="K44:L44"/>
    <mergeCell ref="K43:L43"/>
    <mergeCell ref="K42:L42"/>
    <mergeCell ref="K41:L41"/>
    <mergeCell ref="K40:L40"/>
    <mergeCell ref="K39:L39"/>
    <mergeCell ref="K38:L3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M5" sqref="M5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23" customWidth="1"/>
    <col min="5" max="6" width="8.7109375" style="25" customWidth="1"/>
    <col min="7" max="7" width="20.7109375" style="25" customWidth="1"/>
    <col min="8" max="8" width="12.7109375" style="19" customWidth="1"/>
    <col min="9" max="10" width="12.7109375" style="101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601</v>
      </c>
      <c r="D2" s="19"/>
      <c r="G2" s="23"/>
      <c r="H2" s="24"/>
    </row>
    <row r="3" spans="1:10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</row>
    <row r="4" spans="1:13" ht="13.5" customHeight="1">
      <c r="A4" s="36" t="s">
        <v>780</v>
      </c>
      <c r="B4" s="33" t="s">
        <v>626</v>
      </c>
      <c r="C4" s="33" t="s">
        <v>40</v>
      </c>
      <c r="D4" s="33" t="s">
        <v>140</v>
      </c>
      <c r="E4" s="40">
        <v>121</v>
      </c>
      <c r="F4" s="40">
        <f>(E4*20%)+E4</f>
        <v>145.2</v>
      </c>
      <c r="G4" s="38" t="s">
        <v>323</v>
      </c>
      <c r="H4" s="40">
        <v>41817</v>
      </c>
      <c r="I4" s="69"/>
      <c r="J4" s="122"/>
      <c r="M4" s="25">
        <f>E4+E5+E6+E9+E10+E11</f>
        <v>845</v>
      </c>
    </row>
    <row r="5" spans="1:10" ht="12.75">
      <c r="A5" s="200" t="s">
        <v>780</v>
      </c>
      <c r="B5" s="111" t="s">
        <v>630</v>
      </c>
      <c r="C5" s="111" t="s">
        <v>30</v>
      </c>
      <c r="D5" s="111" t="s">
        <v>134</v>
      </c>
      <c r="E5" s="40">
        <v>1</v>
      </c>
      <c r="F5" s="40">
        <f>(E5*20%)+E5</f>
        <v>1.2</v>
      </c>
      <c r="G5" s="38" t="s">
        <v>321</v>
      </c>
      <c r="H5" s="40">
        <v>9026</v>
      </c>
      <c r="I5" s="118"/>
      <c r="J5" s="122"/>
    </row>
    <row r="6" spans="1:10" ht="12.75">
      <c r="A6" s="200" t="s">
        <v>780</v>
      </c>
      <c r="B6" s="111" t="s">
        <v>630</v>
      </c>
      <c r="C6" s="111" t="s">
        <v>45</v>
      </c>
      <c r="D6" s="111" t="s">
        <v>134</v>
      </c>
      <c r="E6" s="40">
        <v>62</v>
      </c>
      <c r="F6" s="40">
        <f>(E6*20%)+E6</f>
        <v>74.4</v>
      </c>
      <c r="G6" s="38" t="s">
        <v>322</v>
      </c>
      <c r="H6" s="40">
        <v>16078</v>
      </c>
      <c r="I6" s="118"/>
      <c r="J6" s="122"/>
    </row>
    <row r="7" spans="1:10" ht="13.5" customHeight="1">
      <c r="A7" s="36"/>
      <c r="B7" s="33"/>
      <c r="C7" s="32" t="s">
        <v>819</v>
      </c>
      <c r="D7" s="33"/>
      <c r="E7" s="40">
        <f>SUM(E4:E6)</f>
        <v>184</v>
      </c>
      <c r="F7" s="40">
        <f>(E7*20%)+E7</f>
        <v>220.8</v>
      </c>
      <c r="G7" s="38"/>
      <c r="H7" s="60">
        <f>SUM(H4)</f>
        <v>41817</v>
      </c>
      <c r="I7" s="69">
        <f>D20*H7</f>
        <v>84.5590082878214</v>
      </c>
      <c r="J7" s="122">
        <f>D21*H7</f>
        <v>49951.06484232651</v>
      </c>
    </row>
    <row r="8" spans="1:10" ht="13.5" customHeight="1">
      <c r="A8" s="199"/>
      <c r="B8" s="145"/>
      <c r="C8" s="148"/>
      <c r="D8" s="145"/>
      <c r="E8" s="146"/>
      <c r="F8" s="146"/>
      <c r="G8" s="145"/>
      <c r="H8" s="146"/>
      <c r="I8" s="155"/>
      <c r="J8" s="157"/>
    </row>
    <row r="9" spans="1:10" ht="12.75">
      <c r="A9" s="36" t="s">
        <v>780</v>
      </c>
      <c r="B9" s="33" t="s">
        <v>626</v>
      </c>
      <c r="C9" s="33" t="s">
        <v>109</v>
      </c>
      <c r="D9" s="33" t="s">
        <v>144</v>
      </c>
      <c r="E9" s="40">
        <v>649</v>
      </c>
      <c r="F9" s="40">
        <f>(E9*20%)+E9</f>
        <v>778.8</v>
      </c>
      <c r="G9" s="38" t="s">
        <v>320</v>
      </c>
      <c r="H9" s="40">
        <v>256088</v>
      </c>
      <c r="I9" s="118"/>
      <c r="J9" s="122"/>
    </row>
    <row r="10" spans="1:12" ht="12.75">
      <c r="A10" s="200" t="s">
        <v>780</v>
      </c>
      <c r="B10" s="111" t="s">
        <v>630</v>
      </c>
      <c r="C10" s="111" t="s">
        <v>48</v>
      </c>
      <c r="D10" s="111" t="s">
        <v>144</v>
      </c>
      <c r="E10" s="40">
        <v>1</v>
      </c>
      <c r="F10" s="40">
        <f>(E10*20%)+E10</f>
        <v>1.2</v>
      </c>
      <c r="G10" s="38" t="s">
        <v>321</v>
      </c>
      <c r="H10" s="40">
        <v>9026</v>
      </c>
      <c r="I10" s="118"/>
      <c r="J10" s="122"/>
      <c r="L10" s="21"/>
    </row>
    <row r="11" spans="1:10" ht="12.75">
      <c r="A11" s="200" t="s">
        <v>780</v>
      </c>
      <c r="B11" s="111" t="s">
        <v>630</v>
      </c>
      <c r="C11" s="111" t="s">
        <v>49</v>
      </c>
      <c r="D11" s="111" t="s">
        <v>144</v>
      </c>
      <c r="E11" s="40">
        <v>11</v>
      </c>
      <c r="F11" s="40">
        <f>(E11*20%)+E11</f>
        <v>13.2</v>
      </c>
      <c r="G11" s="38" t="s">
        <v>322</v>
      </c>
      <c r="H11" s="40">
        <v>16078</v>
      </c>
      <c r="I11" s="118"/>
      <c r="J11" s="122"/>
    </row>
    <row r="12" spans="1:10" s="20" customFormat="1" ht="12.75">
      <c r="A12" s="31"/>
      <c r="B12" s="32"/>
      <c r="C12" s="33"/>
      <c r="D12" s="33"/>
      <c r="E12" s="40"/>
      <c r="F12" s="40"/>
      <c r="G12" s="38" t="s">
        <v>324</v>
      </c>
      <c r="H12" s="40">
        <v>10474</v>
      </c>
      <c r="I12" s="69"/>
      <c r="J12" s="122"/>
    </row>
    <row r="13" spans="1:10" s="20" customFormat="1" ht="12.75">
      <c r="A13" s="31"/>
      <c r="B13" s="32"/>
      <c r="C13" s="33"/>
      <c r="D13" s="33"/>
      <c r="E13" s="40"/>
      <c r="F13" s="40"/>
      <c r="G13" s="38" t="s">
        <v>325</v>
      </c>
      <c r="H13" s="40">
        <v>4134</v>
      </c>
      <c r="I13" s="69"/>
      <c r="J13" s="122"/>
    </row>
    <row r="14" spans="1:10" s="20" customFormat="1" ht="12.75">
      <c r="A14" s="31"/>
      <c r="B14" s="32"/>
      <c r="C14" s="33"/>
      <c r="D14" s="33"/>
      <c r="E14" s="40"/>
      <c r="F14" s="40"/>
      <c r="G14" s="38" t="s">
        <v>326</v>
      </c>
      <c r="H14" s="40">
        <v>20841</v>
      </c>
      <c r="I14" s="69"/>
      <c r="J14" s="122"/>
    </row>
    <row r="15" spans="1:10" s="20" customFormat="1" ht="12.75">
      <c r="A15" s="31"/>
      <c r="B15" s="32"/>
      <c r="C15" s="33"/>
      <c r="D15" s="33"/>
      <c r="E15" s="40"/>
      <c r="F15" s="40"/>
      <c r="G15" s="38" t="s">
        <v>327</v>
      </c>
      <c r="H15" s="40">
        <v>25769</v>
      </c>
      <c r="I15" s="69"/>
      <c r="J15" s="122"/>
    </row>
    <row r="16" spans="1:10" s="20" customFormat="1" ht="12.75">
      <c r="A16" s="31"/>
      <c r="B16" s="32"/>
      <c r="C16" s="33"/>
      <c r="D16" s="33"/>
      <c r="E16" s="40"/>
      <c r="F16" s="40"/>
      <c r="G16" s="38" t="s">
        <v>328</v>
      </c>
      <c r="H16" s="40">
        <v>4568</v>
      </c>
      <c r="I16" s="69"/>
      <c r="J16" s="122"/>
    </row>
    <row r="17" spans="1:10" s="20" customFormat="1" ht="12.75">
      <c r="A17" s="31"/>
      <c r="B17" s="32"/>
      <c r="C17" s="32" t="s">
        <v>781</v>
      </c>
      <c r="D17" s="32"/>
      <c r="E17" s="60">
        <f>SUM(E9:E16)</f>
        <v>661</v>
      </c>
      <c r="F17" s="60">
        <f>(E17*20%)+E17</f>
        <v>793.2</v>
      </c>
      <c r="G17" s="34"/>
      <c r="H17" s="60">
        <f>SUM(H9:H16)</f>
        <v>346978</v>
      </c>
      <c r="I17" s="69">
        <f>D20*H17</f>
        <v>701.6312881768586</v>
      </c>
      <c r="J17" s="122">
        <f>D21*H17</f>
        <v>414470.6836181641</v>
      </c>
    </row>
    <row r="18" spans="1:10" s="20" customFormat="1" ht="12.75">
      <c r="A18" s="147"/>
      <c r="B18" s="148"/>
      <c r="C18" s="145"/>
      <c r="D18" s="145"/>
      <c r="E18" s="146"/>
      <c r="F18" s="146"/>
      <c r="G18" s="148"/>
      <c r="H18" s="153"/>
      <c r="I18" s="155"/>
      <c r="J18" s="157"/>
    </row>
    <row r="19" spans="1:10" s="20" customFormat="1" ht="13.5" thickBot="1">
      <c r="A19" s="42"/>
      <c r="B19" s="43"/>
      <c r="C19" s="43" t="s">
        <v>782</v>
      </c>
      <c r="D19" s="43"/>
      <c r="E19" s="46">
        <f>E7+E17</f>
        <v>845</v>
      </c>
      <c r="F19" s="46">
        <f>F7+F17</f>
        <v>1014</v>
      </c>
      <c r="G19" s="44"/>
      <c r="H19" s="45">
        <f>H7+H17</f>
        <v>388795</v>
      </c>
      <c r="I19" s="54">
        <f>D20*H19</f>
        <v>786.1902964646799</v>
      </c>
      <c r="J19" s="110">
        <f>D21*H19</f>
        <v>464421.7484604906</v>
      </c>
    </row>
    <row r="20" spans="3:11" s="101" customFormat="1" ht="12.75">
      <c r="C20" s="101" t="s">
        <v>762</v>
      </c>
      <c r="D20" s="106">
        <v>0.00202212038854584</v>
      </c>
      <c r="E20" s="107"/>
      <c r="F20" s="107"/>
      <c r="G20" s="107"/>
      <c r="H20" s="128"/>
      <c r="I20" s="63"/>
      <c r="J20" s="107"/>
      <c r="K20" s="107"/>
    </row>
    <row r="21" spans="3:11" s="101" customFormat="1" ht="12.75">
      <c r="C21" s="101" t="s">
        <v>763</v>
      </c>
      <c r="D21" s="106">
        <v>1.1945157434136</v>
      </c>
      <c r="E21" s="107"/>
      <c r="F21" s="107"/>
      <c r="G21" s="107"/>
      <c r="H21" s="128"/>
      <c r="I21" s="103"/>
      <c r="J21" s="107"/>
      <c r="K21" s="107"/>
    </row>
    <row r="22" spans="3:11" s="101" customFormat="1" ht="12.75">
      <c r="C22" s="101" t="s">
        <v>766</v>
      </c>
      <c r="D22" s="106">
        <v>590.724345681818</v>
      </c>
      <c r="E22" s="107"/>
      <c r="F22" s="107"/>
      <c r="G22" s="107"/>
      <c r="H22" s="128"/>
      <c r="I22" s="103"/>
      <c r="J22" s="107"/>
      <c r="K22" s="107"/>
    </row>
    <row r="23" spans="2:11" s="20" customFormat="1" ht="12.75">
      <c r="B23" s="19"/>
      <c r="C23" s="19"/>
      <c r="D23" s="23"/>
      <c r="E23" s="19"/>
      <c r="F23" s="19"/>
      <c r="G23" s="25"/>
      <c r="H23" s="19"/>
      <c r="I23" s="101"/>
      <c r="J23" s="101"/>
      <c r="K23" s="128"/>
    </row>
    <row r="24" spans="2:11" s="20" customFormat="1" ht="12.75">
      <c r="B24" s="19"/>
      <c r="C24" s="19"/>
      <c r="D24" s="23"/>
      <c r="E24" s="19"/>
      <c r="F24" s="19"/>
      <c r="G24" s="25"/>
      <c r="H24" s="19"/>
      <c r="I24" s="101"/>
      <c r="J24" s="101"/>
      <c r="K24" s="128"/>
    </row>
    <row r="25" ht="12.75">
      <c r="A25" s="20" t="s">
        <v>848</v>
      </c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6"/>
  <sheetViews>
    <sheetView workbookViewId="0" topLeftCell="A1">
      <selection activeCell="L9" sqref="L9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23" customWidth="1"/>
    <col min="5" max="6" width="8.7109375" style="25" customWidth="1"/>
    <col min="7" max="7" width="20.7109375" style="25" customWidth="1"/>
    <col min="8" max="8" width="12.7109375" style="19" customWidth="1"/>
    <col min="9" max="10" width="12.7109375" style="102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602</v>
      </c>
      <c r="D2" s="19"/>
      <c r="G2" s="23"/>
      <c r="H2" s="24"/>
    </row>
    <row r="3" spans="1:10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</row>
    <row r="4" spans="1:10" ht="14.25" customHeight="1">
      <c r="A4" s="36" t="s">
        <v>783</v>
      </c>
      <c r="B4" s="37" t="s">
        <v>626</v>
      </c>
      <c r="C4" s="33" t="s">
        <v>72</v>
      </c>
      <c r="D4" s="33" t="s">
        <v>160</v>
      </c>
      <c r="E4" s="104">
        <v>93</v>
      </c>
      <c r="F4" s="40">
        <f aca="true" t="shared" si="0" ref="F4:F29">(E4*20%)+E4</f>
        <v>111.6</v>
      </c>
      <c r="G4" s="38" t="s">
        <v>329</v>
      </c>
      <c r="H4" s="40">
        <v>2874</v>
      </c>
      <c r="I4" s="111"/>
      <c r="J4" s="109"/>
    </row>
    <row r="5" spans="1:10" ht="13.5" customHeight="1">
      <c r="A5" s="36" t="s">
        <v>783</v>
      </c>
      <c r="B5" s="37" t="s">
        <v>626</v>
      </c>
      <c r="C5" s="33" t="s">
        <v>74</v>
      </c>
      <c r="D5" s="33" t="s">
        <v>161</v>
      </c>
      <c r="E5" s="104">
        <v>188</v>
      </c>
      <c r="F5" s="40">
        <f t="shared" si="0"/>
        <v>225.6</v>
      </c>
      <c r="G5" s="38" t="s">
        <v>330</v>
      </c>
      <c r="H5" s="40">
        <v>7911</v>
      </c>
      <c r="I5" s="68"/>
      <c r="J5" s="109"/>
    </row>
    <row r="6" spans="1:10" ht="12.75">
      <c r="A6" s="36" t="s">
        <v>783</v>
      </c>
      <c r="B6" s="37" t="s">
        <v>626</v>
      </c>
      <c r="C6" s="33" t="s">
        <v>78</v>
      </c>
      <c r="D6" s="33" t="s">
        <v>160</v>
      </c>
      <c r="E6" s="104">
        <v>579</v>
      </c>
      <c r="F6" s="40">
        <f t="shared" si="0"/>
        <v>694.8</v>
      </c>
      <c r="G6" s="38" t="s">
        <v>331</v>
      </c>
      <c r="H6" s="40">
        <v>5735</v>
      </c>
      <c r="I6" s="111"/>
      <c r="J6" s="109"/>
    </row>
    <row r="7" spans="1:10" ht="12.75">
      <c r="A7" s="200" t="s">
        <v>783</v>
      </c>
      <c r="B7" s="111" t="s">
        <v>630</v>
      </c>
      <c r="C7" s="111" t="s">
        <v>29</v>
      </c>
      <c r="D7" s="111" t="s">
        <v>133</v>
      </c>
      <c r="E7" s="104">
        <v>1</v>
      </c>
      <c r="F7" s="40">
        <f t="shared" si="0"/>
        <v>1.2</v>
      </c>
      <c r="G7" s="38" t="s">
        <v>332</v>
      </c>
      <c r="H7" s="40">
        <v>14662</v>
      </c>
      <c r="I7" s="111"/>
      <c r="J7" s="109"/>
    </row>
    <row r="8" spans="1:12" ht="12.75">
      <c r="A8" s="200" t="s">
        <v>783</v>
      </c>
      <c r="B8" s="111" t="s">
        <v>630</v>
      </c>
      <c r="C8" s="111" t="s">
        <v>73</v>
      </c>
      <c r="D8" s="111" t="s">
        <v>160</v>
      </c>
      <c r="E8" s="104">
        <v>53</v>
      </c>
      <c r="F8" s="40">
        <f t="shared" si="0"/>
        <v>63.6</v>
      </c>
      <c r="G8" s="38" t="s">
        <v>333</v>
      </c>
      <c r="H8" s="40">
        <v>4407</v>
      </c>
      <c r="I8" s="111"/>
      <c r="J8" s="109"/>
      <c r="L8" s="25">
        <f>E4+E5+E6+E7+E8+E9</f>
        <v>1063</v>
      </c>
    </row>
    <row r="9" spans="1:10" ht="12.75">
      <c r="A9" s="200" t="s">
        <v>783</v>
      </c>
      <c r="B9" s="111" t="s">
        <v>630</v>
      </c>
      <c r="C9" s="111" t="s">
        <v>76</v>
      </c>
      <c r="D9" s="111" t="s">
        <v>160</v>
      </c>
      <c r="E9" s="104">
        <v>149</v>
      </c>
      <c r="F9" s="40">
        <f t="shared" si="0"/>
        <v>178.8</v>
      </c>
      <c r="G9" s="38" t="s">
        <v>334</v>
      </c>
      <c r="H9" s="40">
        <v>14970</v>
      </c>
      <c r="I9" s="111"/>
      <c r="J9" s="109"/>
    </row>
    <row r="10" spans="1:10" ht="12.75">
      <c r="A10" s="36"/>
      <c r="B10" s="33"/>
      <c r="C10" s="33"/>
      <c r="D10" s="33"/>
      <c r="E10" s="104"/>
      <c r="F10" s="40">
        <f t="shared" si="0"/>
        <v>0</v>
      </c>
      <c r="G10" s="38" t="s">
        <v>335</v>
      </c>
      <c r="H10" s="40">
        <v>286205</v>
      </c>
      <c r="I10" s="111"/>
      <c r="J10" s="109"/>
    </row>
    <row r="11" spans="1:10" ht="12.75">
      <c r="A11" s="36"/>
      <c r="B11" s="33"/>
      <c r="C11" s="33"/>
      <c r="D11" s="33"/>
      <c r="E11" s="104"/>
      <c r="F11" s="40">
        <f t="shared" si="0"/>
        <v>0</v>
      </c>
      <c r="G11" s="38" t="s">
        <v>336</v>
      </c>
      <c r="H11" s="40">
        <v>10202</v>
      </c>
      <c r="I11" s="111"/>
      <c r="J11" s="109"/>
    </row>
    <row r="12" spans="1:10" ht="12.75">
      <c r="A12" s="36"/>
      <c r="B12" s="33"/>
      <c r="C12" s="33"/>
      <c r="D12" s="33"/>
      <c r="E12" s="104"/>
      <c r="F12" s="40">
        <f t="shared" si="0"/>
        <v>0</v>
      </c>
      <c r="G12" s="38" t="s">
        <v>337</v>
      </c>
      <c r="H12" s="40">
        <v>11032</v>
      </c>
      <c r="I12" s="111"/>
      <c r="J12" s="109"/>
    </row>
    <row r="13" spans="1:10" ht="12.75">
      <c r="A13" s="36"/>
      <c r="B13" s="33"/>
      <c r="C13" s="33"/>
      <c r="D13" s="33"/>
      <c r="E13" s="104"/>
      <c r="F13" s="40">
        <f t="shared" si="0"/>
        <v>0</v>
      </c>
      <c r="G13" s="38" t="s">
        <v>338</v>
      </c>
      <c r="H13" s="40">
        <v>16312</v>
      </c>
      <c r="I13" s="111"/>
      <c r="J13" s="109"/>
    </row>
    <row r="14" spans="1:10" ht="12.75">
      <c r="A14" s="36"/>
      <c r="B14" s="33"/>
      <c r="C14" s="33"/>
      <c r="D14" s="33"/>
      <c r="E14" s="104"/>
      <c r="F14" s="40">
        <f t="shared" si="0"/>
        <v>0</v>
      </c>
      <c r="G14" s="38" t="s">
        <v>339</v>
      </c>
      <c r="H14" s="40">
        <v>3510</v>
      </c>
      <c r="I14" s="111"/>
      <c r="J14" s="109"/>
    </row>
    <row r="15" spans="1:10" ht="12.75">
      <c r="A15" s="36"/>
      <c r="B15" s="33"/>
      <c r="C15" s="33"/>
      <c r="D15" s="33"/>
      <c r="E15" s="104"/>
      <c r="F15" s="40">
        <f t="shared" si="0"/>
        <v>0</v>
      </c>
      <c r="G15" s="38" t="s">
        <v>340</v>
      </c>
      <c r="H15" s="40">
        <v>4677</v>
      </c>
      <c r="I15" s="111"/>
      <c r="J15" s="109"/>
    </row>
    <row r="16" spans="1:10" ht="12.75">
      <c r="A16" s="36"/>
      <c r="B16" s="33"/>
      <c r="C16" s="33"/>
      <c r="D16" s="33"/>
      <c r="E16" s="104"/>
      <c r="F16" s="40">
        <f t="shared" si="0"/>
        <v>0</v>
      </c>
      <c r="G16" s="38" t="s">
        <v>341</v>
      </c>
      <c r="H16" s="40">
        <v>7541</v>
      </c>
      <c r="I16" s="111"/>
      <c r="J16" s="109"/>
    </row>
    <row r="17" spans="1:10" ht="12.75">
      <c r="A17" s="36"/>
      <c r="B17" s="33"/>
      <c r="C17" s="33"/>
      <c r="D17" s="33"/>
      <c r="E17" s="104"/>
      <c r="F17" s="40">
        <f t="shared" si="0"/>
        <v>0</v>
      </c>
      <c r="G17" s="38" t="s">
        <v>342</v>
      </c>
      <c r="H17" s="40">
        <v>14582</v>
      </c>
      <c r="I17" s="111"/>
      <c r="J17" s="109"/>
    </row>
    <row r="18" spans="1:10" ht="12.75">
      <c r="A18" s="36"/>
      <c r="B18" s="33"/>
      <c r="C18" s="33"/>
      <c r="D18" s="33"/>
      <c r="E18" s="104"/>
      <c r="F18" s="40">
        <f t="shared" si="0"/>
        <v>0</v>
      </c>
      <c r="G18" s="38" t="s">
        <v>343</v>
      </c>
      <c r="H18" s="40">
        <v>6066</v>
      </c>
      <c r="I18" s="111"/>
      <c r="J18" s="109"/>
    </row>
    <row r="19" spans="1:10" ht="12.75">
      <c r="A19" s="36"/>
      <c r="B19" s="33"/>
      <c r="C19" s="33"/>
      <c r="D19" s="33"/>
      <c r="E19" s="104"/>
      <c r="F19" s="40">
        <f t="shared" si="0"/>
        <v>0</v>
      </c>
      <c r="G19" s="38" t="s">
        <v>344</v>
      </c>
      <c r="H19" s="40">
        <v>2234</v>
      </c>
      <c r="I19" s="111"/>
      <c r="J19" s="109"/>
    </row>
    <row r="20" spans="1:10" ht="12.75">
      <c r="A20" s="36"/>
      <c r="B20" s="33"/>
      <c r="C20" s="33"/>
      <c r="D20" s="33"/>
      <c r="E20" s="104"/>
      <c r="F20" s="40">
        <f t="shared" si="0"/>
        <v>0</v>
      </c>
      <c r="G20" s="38" t="s">
        <v>345</v>
      </c>
      <c r="H20" s="40">
        <v>2578</v>
      </c>
      <c r="I20" s="111"/>
      <c r="J20" s="109"/>
    </row>
    <row r="21" spans="1:10" ht="12.75">
      <c r="A21" s="36"/>
      <c r="B21" s="33"/>
      <c r="C21" s="33"/>
      <c r="D21" s="33"/>
      <c r="E21" s="104"/>
      <c r="F21" s="40">
        <f t="shared" si="0"/>
        <v>0</v>
      </c>
      <c r="G21" s="38" t="s">
        <v>346</v>
      </c>
      <c r="H21" s="40">
        <v>9001</v>
      </c>
      <c r="I21" s="111"/>
      <c r="J21" s="109"/>
    </row>
    <row r="22" spans="1:10" ht="12.75">
      <c r="A22" s="36"/>
      <c r="B22" s="33"/>
      <c r="C22" s="33"/>
      <c r="D22" s="33"/>
      <c r="E22" s="104"/>
      <c r="F22" s="40">
        <f t="shared" si="0"/>
        <v>0</v>
      </c>
      <c r="G22" s="38" t="s">
        <v>347</v>
      </c>
      <c r="H22" s="40">
        <v>5361</v>
      </c>
      <c r="I22" s="111"/>
      <c r="J22" s="109"/>
    </row>
    <row r="23" spans="1:10" ht="12.75">
      <c r="A23" s="36"/>
      <c r="B23" s="33"/>
      <c r="C23" s="33"/>
      <c r="D23" s="33"/>
      <c r="E23" s="104"/>
      <c r="F23" s="40">
        <f t="shared" si="0"/>
        <v>0</v>
      </c>
      <c r="G23" s="38" t="s">
        <v>348</v>
      </c>
      <c r="H23" s="40">
        <v>11866</v>
      </c>
      <c r="I23" s="111"/>
      <c r="J23" s="109"/>
    </row>
    <row r="24" spans="1:10" ht="12.75">
      <c r="A24" s="36"/>
      <c r="B24" s="33"/>
      <c r="C24" s="33"/>
      <c r="D24" s="33"/>
      <c r="E24" s="104"/>
      <c r="F24" s="40">
        <f t="shared" si="0"/>
        <v>0</v>
      </c>
      <c r="G24" s="38" t="s">
        <v>349</v>
      </c>
      <c r="H24" s="40">
        <v>30605</v>
      </c>
      <c r="I24" s="111"/>
      <c r="J24" s="109"/>
    </row>
    <row r="25" spans="1:10" ht="12.75">
      <c r="A25" s="36"/>
      <c r="B25" s="33"/>
      <c r="C25" s="33"/>
      <c r="D25" s="33"/>
      <c r="E25" s="104"/>
      <c r="F25" s="40">
        <f t="shared" si="0"/>
        <v>0</v>
      </c>
      <c r="G25" s="38" t="s">
        <v>350</v>
      </c>
      <c r="H25" s="40">
        <v>3925</v>
      </c>
      <c r="I25" s="111"/>
      <c r="J25" s="109"/>
    </row>
    <row r="26" spans="1:10" ht="12.75">
      <c r="A26" s="36"/>
      <c r="B26" s="33"/>
      <c r="C26" s="33"/>
      <c r="D26" s="33"/>
      <c r="E26" s="104"/>
      <c r="F26" s="40">
        <f t="shared" si="0"/>
        <v>0</v>
      </c>
      <c r="G26" s="38" t="s">
        <v>351</v>
      </c>
      <c r="H26" s="40">
        <v>10332</v>
      </c>
      <c r="I26" s="111"/>
      <c r="J26" s="109"/>
    </row>
    <row r="27" spans="1:10" ht="12.75">
      <c r="A27" s="36"/>
      <c r="B27" s="33"/>
      <c r="C27" s="33"/>
      <c r="D27" s="33"/>
      <c r="E27" s="104"/>
      <c r="F27" s="40">
        <f t="shared" si="0"/>
        <v>0</v>
      </c>
      <c r="G27" s="38" t="s">
        <v>352</v>
      </c>
      <c r="H27" s="40">
        <v>11824</v>
      </c>
      <c r="I27" s="111"/>
      <c r="J27" s="109"/>
    </row>
    <row r="28" spans="1:10" ht="12.75">
      <c r="A28" s="36"/>
      <c r="B28" s="33"/>
      <c r="C28" s="33"/>
      <c r="D28" s="33"/>
      <c r="E28" s="104"/>
      <c r="F28" s="40">
        <f t="shared" si="0"/>
        <v>0</v>
      </c>
      <c r="G28" s="38" t="s">
        <v>353</v>
      </c>
      <c r="H28" s="40">
        <v>8973</v>
      </c>
      <c r="I28" s="111"/>
      <c r="J28" s="109"/>
    </row>
    <row r="29" spans="1:10" s="20" customFormat="1" ht="12.75">
      <c r="A29" s="31"/>
      <c r="B29" s="32"/>
      <c r="C29" s="32" t="s">
        <v>820</v>
      </c>
      <c r="D29" s="32"/>
      <c r="E29" s="117">
        <f>SUM(E4:E28)</f>
        <v>1063</v>
      </c>
      <c r="F29" s="60">
        <f t="shared" si="0"/>
        <v>1275.6</v>
      </c>
      <c r="G29" s="34"/>
      <c r="H29" s="60">
        <f>SUM(H4:H28)</f>
        <v>507385</v>
      </c>
      <c r="I29" s="69">
        <f>D31*H29</f>
        <v>1025.993553342331</v>
      </c>
      <c r="J29" s="122">
        <f>D32*H29</f>
        <v>606079.3704719094</v>
      </c>
    </row>
    <row r="30" spans="1:10" s="20" customFormat="1" ht="13.5" thickBot="1">
      <c r="A30" s="42"/>
      <c r="B30" s="43"/>
      <c r="C30" s="43" t="s">
        <v>821</v>
      </c>
      <c r="D30" s="43"/>
      <c r="E30" s="159">
        <v>1063</v>
      </c>
      <c r="F30" s="46">
        <v>1276</v>
      </c>
      <c r="G30" s="44"/>
      <c r="H30" s="46">
        <v>507385</v>
      </c>
      <c r="I30" s="54">
        <f>D31*H30</f>
        <v>1025.993553342331</v>
      </c>
      <c r="J30" s="110">
        <f>D32*H30</f>
        <v>606079.3704719094</v>
      </c>
    </row>
    <row r="31" spans="3:11" s="101" customFormat="1" ht="12.75">
      <c r="C31" s="101" t="s">
        <v>762</v>
      </c>
      <c r="D31" s="106">
        <v>0.00202212038854584</v>
      </c>
      <c r="E31" s="107"/>
      <c r="F31" s="107"/>
      <c r="G31" s="107"/>
      <c r="H31" s="128"/>
      <c r="I31" s="63"/>
      <c r="J31" s="107"/>
      <c r="K31" s="107"/>
    </row>
    <row r="32" spans="3:11" s="101" customFormat="1" ht="12.75">
      <c r="C32" s="101" t="s">
        <v>763</v>
      </c>
      <c r="D32" s="106">
        <v>1.1945157434136</v>
      </c>
      <c r="E32" s="107"/>
      <c r="F32" s="107"/>
      <c r="G32" s="107"/>
      <c r="H32" s="128"/>
      <c r="I32" s="103"/>
      <c r="J32" s="107"/>
      <c r="K32" s="107"/>
    </row>
    <row r="33" spans="3:11" s="101" customFormat="1" ht="12.75">
      <c r="C33" s="101" t="s">
        <v>766</v>
      </c>
      <c r="D33" s="106">
        <v>590.724345681818</v>
      </c>
      <c r="E33" s="107"/>
      <c r="F33" s="107"/>
      <c r="G33" s="107"/>
      <c r="H33" s="128"/>
      <c r="I33" s="103"/>
      <c r="J33" s="107"/>
      <c r="K33" s="107"/>
    </row>
    <row r="35" spans="6:7" ht="12.75">
      <c r="F35" s="56"/>
      <c r="G35" s="56"/>
    </row>
    <row r="36" spans="1:7" ht="12.75">
      <c r="A36" s="20" t="s">
        <v>848</v>
      </c>
      <c r="F36" s="56"/>
      <c r="G36" s="56"/>
    </row>
    <row r="37" spans="6:7" ht="12.75">
      <c r="F37" s="56"/>
      <c r="G37" s="56"/>
    </row>
    <row r="38" spans="6:7" ht="12.75">
      <c r="F38" s="56"/>
      <c r="G38" s="56"/>
    </row>
    <row r="39" spans="6:7" ht="12.75">
      <c r="F39" s="56"/>
      <c r="G39" s="56"/>
    </row>
    <row r="40" spans="6:7" ht="12.75">
      <c r="F40" s="56"/>
      <c r="G40" s="56"/>
    </row>
    <row r="41" spans="6:7" ht="12.75">
      <c r="F41" s="56"/>
      <c r="G41" s="56"/>
    </row>
    <row r="42" spans="6:7" ht="12.75">
      <c r="F42" s="56"/>
      <c r="G42" s="56"/>
    </row>
    <row r="43" spans="6:7" ht="12.75">
      <c r="F43" s="56"/>
      <c r="G43" s="56"/>
    </row>
    <row r="44" spans="6:7" ht="12.75">
      <c r="F44" s="56"/>
      <c r="G44" s="56"/>
    </row>
    <row r="45" spans="6:7" ht="12.75">
      <c r="F45" s="56"/>
      <c r="G45" s="56"/>
    </row>
    <row r="46" spans="6:7" ht="12.75">
      <c r="F46" s="56"/>
      <c r="G46" s="56"/>
    </row>
    <row r="47" spans="6:7" ht="12.75">
      <c r="F47" s="56"/>
      <c r="G47" s="56"/>
    </row>
    <row r="48" spans="6:7" ht="12.75">
      <c r="F48" s="56"/>
      <c r="G48" s="56"/>
    </row>
    <row r="49" spans="6:7" ht="12.75">
      <c r="F49" s="56"/>
      <c r="G49" s="56"/>
    </row>
    <row r="50" spans="6:7" ht="12.75">
      <c r="F50" s="56"/>
      <c r="G50" s="56"/>
    </row>
    <row r="51" spans="6:7" ht="12.75">
      <c r="F51" s="56"/>
      <c r="G51" s="56"/>
    </row>
    <row r="52" spans="6:7" ht="12.75">
      <c r="F52" s="56"/>
      <c r="G52" s="56"/>
    </row>
    <row r="53" spans="6:7" ht="12.75">
      <c r="F53" s="56"/>
      <c r="G53" s="56"/>
    </row>
    <row r="54" spans="6:7" ht="12.75">
      <c r="F54" s="56"/>
      <c r="G54" s="56"/>
    </row>
    <row r="55" spans="6:7" ht="12.75">
      <c r="F55" s="56"/>
      <c r="G55" s="56"/>
    </row>
    <row r="56" spans="6:7" ht="12.75">
      <c r="F56" s="56"/>
      <c r="G56" s="56"/>
    </row>
    <row r="57" spans="6:7" ht="12.75">
      <c r="F57" s="56"/>
      <c r="G57" s="56"/>
    </row>
    <row r="58" spans="6:7" ht="12.75">
      <c r="F58" s="56"/>
      <c r="G58" s="56"/>
    </row>
    <row r="59" spans="6:7" ht="12.75">
      <c r="F59" s="56"/>
      <c r="G59" s="56"/>
    </row>
    <row r="60" spans="6:7" ht="12.75">
      <c r="F60" s="56"/>
      <c r="G60" s="56"/>
    </row>
    <row r="61" spans="6:7" ht="12.75">
      <c r="F61" s="56"/>
      <c r="G61" s="56"/>
    </row>
    <row r="62" spans="6:7" ht="12.75">
      <c r="F62" s="56"/>
      <c r="G62" s="56"/>
    </row>
    <row r="63" spans="6:7" ht="12.75">
      <c r="F63" s="56"/>
      <c r="G63" s="56"/>
    </row>
    <row r="64" spans="6:7" ht="12.75">
      <c r="F64" s="56"/>
      <c r="G64" s="56"/>
    </row>
    <row r="65" spans="6:7" ht="12.75">
      <c r="F65" s="56"/>
      <c r="G65" s="56"/>
    </row>
    <row r="66" spans="6:7" ht="12.75">
      <c r="F66" s="56"/>
      <c r="G66" s="56"/>
    </row>
    <row r="67" spans="6:7" ht="12.75">
      <c r="F67" s="56"/>
      <c r="G67" s="56"/>
    </row>
    <row r="68" spans="6:7" ht="12.75">
      <c r="F68" s="56"/>
      <c r="G68" s="56"/>
    </row>
    <row r="69" spans="6:7" ht="12.75">
      <c r="F69" s="56"/>
      <c r="G69" s="56"/>
    </row>
    <row r="70" spans="6:7" ht="12.75">
      <c r="F70" s="56"/>
      <c r="G70" s="56"/>
    </row>
    <row r="71" spans="6:7" ht="12.75">
      <c r="F71" s="56"/>
      <c r="G71" s="56"/>
    </row>
    <row r="72" spans="6:7" ht="12.75">
      <c r="F72" s="56"/>
      <c r="G72" s="56"/>
    </row>
    <row r="73" spans="6:7" ht="12.75">
      <c r="F73" s="56"/>
      <c r="G73" s="56"/>
    </row>
    <row r="74" spans="6:7" ht="12.75">
      <c r="F74" s="56"/>
      <c r="G74" s="56"/>
    </row>
    <row r="75" spans="6:7" ht="12.75">
      <c r="F75" s="56"/>
      <c r="G75" s="56"/>
    </row>
    <row r="76" spans="6:7" ht="12.75">
      <c r="F76" s="56"/>
      <c r="G76" s="56"/>
    </row>
    <row r="77" spans="6:7" ht="12.75">
      <c r="F77" s="56"/>
      <c r="G77" s="56"/>
    </row>
    <row r="78" spans="6:7" ht="12.75">
      <c r="F78" s="56"/>
      <c r="G78" s="56"/>
    </row>
    <row r="79" spans="6:7" ht="12.75">
      <c r="F79" s="56"/>
      <c r="G79" s="56"/>
    </row>
    <row r="80" spans="6:7" ht="12.75">
      <c r="F80" s="56"/>
      <c r="G80" s="56"/>
    </row>
    <row r="81" spans="6:7" ht="12.75">
      <c r="F81" s="56"/>
      <c r="G81" s="56"/>
    </row>
    <row r="82" spans="6:7" ht="12.75">
      <c r="F82" s="56"/>
      <c r="G82" s="56"/>
    </row>
    <row r="83" spans="6:7" ht="12.75">
      <c r="F83" s="56"/>
      <c r="G83" s="56"/>
    </row>
    <row r="84" spans="6:7" ht="12.75">
      <c r="F84" s="56"/>
      <c r="G84" s="56"/>
    </row>
    <row r="85" spans="6:7" ht="12.75">
      <c r="F85" s="56"/>
      <c r="G85" s="56"/>
    </row>
    <row r="86" spans="6:7" ht="12.75">
      <c r="F86" s="56"/>
      <c r="G86" s="56"/>
    </row>
    <row r="87" spans="6:7" ht="12.75">
      <c r="F87" s="56"/>
      <c r="G87" s="56"/>
    </row>
    <row r="88" spans="6:7" ht="12.75">
      <c r="F88" s="56"/>
      <c r="G88" s="56"/>
    </row>
    <row r="89" spans="6:7" ht="12.75">
      <c r="F89" s="56"/>
      <c r="G89" s="56"/>
    </row>
    <row r="90" spans="6:7" ht="12.75">
      <c r="F90" s="56"/>
      <c r="G90" s="56"/>
    </row>
    <row r="91" spans="6:7" ht="12.75">
      <c r="F91" s="56"/>
      <c r="G91" s="56"/>
    </row>
    <row r="92" spans="6:7" ht="12.75">
      <c r="F92" s="56"/>
      <c r="G92" s="56"/>
    </row>
    <row r="93" spans="6:7" ht="12.75">
      <c r="F93" s="56"/>
      <c r="G93" s="56"/>
    </row>
    <row r="94" spans="6:7" ht="12.75">
      <c r="F94" s="56"/>
      <c r="G94" s="56"/>
    </row>
    <row r="95" spans="6:7" ht="12.75">
      <c r="F95" s="56"/>
      <c r="G95" s="56"/>
    </row>
    <row r="96" spans="6:7" ht="12.75">
      <c r="F96" s="56"/>
      <c r="G96" s="56"/>
    </row>
    <row r="97" spans="6:7" ht="12.75">
      <c r="F97" s="56"/>
      <c r="G97" s="56"/>
    </row>
    <row r="98" spans="6:7" ht="12.75">
      <c r="F98" s="56"/>
      <c r="G98" s="56"/>
    </row>
    <row r="99" spans="6:7" ht="12.75">
      <c r="F99" s="56"/>
      <c r="G99" s="56"/>
    </row>
    <row r="100" spans="6:7" ht="12.75">
      <c r="F100" s="56"/>
      <c r="G100" s="56"/>
    </row>
    <row r="101" spans="6:7" ht="12.75">
      <c r="F101" s="56"/>
      <c r="G101" s="56"/>
    </row>
    <row r="102" spans="6:7" ht="12.75">
      <c r="F102" s="56"/>
      <c r="G102" s="56"/>
    </row>
    <row r="103" spans="6:7" ht="12.75">
      <c r="F103" s="56"/>
      <c r="G103" s="56"/>
    </row>
    <row r="104" spans="6:7" ht="12.75">
      <c r="F104" s="56"/>
      <c r="G104" s="56"/>
    </row>
    <row r="105" spans="6:7" ht="12.75">
      <c r="F105" s="56"/>
      <c r="G105" s="56"/>
    </row>
    <row r="106" spans="6:7" ht="12.75">
      <c r="F106" s="56"/>
      <c r="G106" s="56"/>
    </row>
    <row r="107" spans="6:7" ht="12.75">
      <c r="F107" s="56"/>
      <c r="G107" s="56"/>
    </row>
    <row r="108" spans="6:7" ht="12.75">
      <c r="F108" s="56"/>
      <c r="G108" s="56"/>
    </row>
    <row r="109" spans="6:7" ht="12.75">
      <c r="F109" s="56"/>
      <c r="G109" s="56"/>
    </row>
    <row r="110" spans="6:7" ht="12.75">
      <c r="F110" s="56"/>
      <c r="G110" s="56"/>
    </row>
    <row r="111" spans="6:7" ht="12.75">
      <c r="F111" s="56"/>
      <c r="G111" s="56"/>
    </row>
    <row r="112" spans="6:7" ht="12.75">
      <c r="F112" s="56"/>
      <c r="G112" s="56"/>
    </row>
    <row r="113" spans="6:7" ht="12.75">
      <c r="F113" s="56"/>
      <c r="G113" s="56"/>
    </row>
    <row r="114" spans="6:7" ht="12.75">
      <c r="F114" s="56"/>
      <c r="G114" s="56"/>
    </row>
    <row r="115" spans="6:7" ht="12.75">
      <c r="F115" s="56"/>
      <c r="G115" s="56"/>
    </row>
    <row r="116" spans="6:7" ht="12.75">
      <c r="F116" s="56"/>
      <c r="G116" s="56"/>
    </row>
    <row r="117" spans="6:7" ht="12.75">
      <c r="F117" s="56"/>
      <c r="G117" s="56"/>
    </row>
    <row r="118" spans="6:7" ht="12.75">
      <c r="F118" s="56"/>
      <c r="G118" s="56"/>
    </row>
    <row r="119" spans="6:7" ht="12.75">
      <c r="F119" s="56"/>
      <c r="G119" s="56"/>
    </row>
    <row r="120" spans="6:7" ht="12.75">
      <c r="F120" s="56"/>
      <c r="G120" s="56"/>
    </row>
    <row r="121" spans="6:7" ht="12.75">
      <c r="F121" s="56"/>
      <c r="G121" s="56"/>
    </row>
    <row r="122" spans="6:7" ht="12.75">
      <c r="F122" s="56"/>
      <c r="G122" s="56"/>
    </row>
    <row r="123" spans="6:7" ht="12.75">
      <c r="F123" s="56"/>
      <c r="G123" s="56"/>
    </row>
    <row r="124" spans="6:7" ht="12.75">
      <c r="F124" s="56"/>
      <c r="G124" s="56"/>
    </row>
    <row r="125" spans="6:7" ht="12.75">
      <c r="F125" s="56"/>
      <c r="G125" s="56"/>
    </row>
    <row r="126" spans="6:7" ht="12.75">
      <c r="F126" s="56"/>
      <c r="G126" s="56"/>
    </row>
    <row r="127" spans="6:7" ht="12.75">
      <c r="F127" s="56"/>
      <c r="G127" s="56"/>
    </row>
    <row r="128" spans="6:7" ht="12.75">
      <c r="F128" s="56"/>
      <c r="G128" s="56"/>
    </row>
    <row r="129" spans="6:7" ht="12.75">
      <c r="F129" s="56"/>
      <c r="G129" s="56"/>
    </row>
    <row r="130" spans="6:7" ht="12.75">
      <c r="F130" s="56"/>
      <c r="G130" s="56"/>
    </row>
    <row r="131" spans="6:7" ht="12.75">
      <c r="F131" s="56"/>
      <c r="G131" s="56"/>
    </row>
    <row r="132" spans="6:7" ht="12.75">
      <c r="F132" s="56"/>
      <c r="G132" s="56"/>
    </row>
    <row r="133" spans="6:7" ht="12.75">
      <c r="F133" s="56"/>
      <c r="G133" s="56"/>
    </row>
    <row r="134" spans="6:7" ht="12.75">
      <c r="F134" s="56"/>
      <c r="G134" s="56"/>
    </row>
    <row r="135" spans="6:7" ht="12.75">
      <c r="F135" s="56"/>
      <c r="G135" s="56"/>
    </row>
    <row r="136" spans="6:7" ht="12.75">
      <c r="F136" s="56"/>
      <c r="G136" s="56"/>
    </row>
    <row r="137" spans="6:7" ht="12.75">
      <c r="F137" s="56"/>
      <c r="G137" s="56"/>
    </row>
    <row r="138" spans="6:7" ht="12.75">
      <c r="F138" s="56"/>
      <c r="G138" s="56"/>
    </row>
    <row r="139" spans="6:7" ht="12.75">
      <c r="F139" s="56"/>
      <c r="G139" s="56"/>
    </row>
    <row r="140" spans="6:7" ht="12.75">
      <c r="F140" s="56"/>
      <c r="G140" s="56"/>
    </row>
    <row r="141" spans="6:7" ht="12.75">
      <c r="F141" s="56"/>
      <c r="G141" s="56"/>
    </row>
    <row r="142" spans="6:7" ht="12.75">
      <c r="F142" s="56"/>
      <c r="G142" s="56"/>
    </row>
    <row r="143" spans="6:7" ht="12.75">
      <c r="F143" s="56"/>
      <c r="G143" s="56"/>
    </row>
    <row r="144" spans="6:7" ht="12.75">
      <c r="F144" s="56"/>
      <c r="G144" s="56"/>
    </row>
    <row r="145" spans="6:7" ht="12.75">
      <c r="F145" s="56"/>
      <c r="G145" s="56"/>
    </row>
    <row r="146" spans="6:7" ht="12.75">
      <c r="F146" s="56"/>
      <c r="G146" s="56"/>
    </row>
    <row r="147" spans="6:7" ht="12.75">
      <c r="F147" s="56"/>
      <c r="G147" s="56"/>
    </row>
    <row r="148" spans="6:7" ht="12.75">
      <c r="F148" s="56"/>
      <c r="G148" s="56"/>
    </row>
    <row r="149" spans="6:7" ht="12.75">
      <c r="F149" s="56"/>
      <c r="G149" s="56"/>
    </row>
    <row r="150" spans="6:7" ht="12.75">
      <c r="F150" s="56"/>
      <c r="G150" s="56"/>
    </row>
    <row r="151" spans="6:7" ht="12.75">
      <c r="F151" s="56"/>
      <c r="G151" s="56"/>
    </row>
    <row r="152" spans="6:7" ht="12.75">
      <c r="F152" s="56"/>
      <c r="G152" s="56"/>
    </row>
    <row r="153" spans="6:7" ht="12.75">
      <c r="F153" s="56"/>
      <c r="G153" s="56"/>
    </row>
    <row r="154" spans="6:7" ht="12.75">
      <c r="F154" s="56"/>
      <c r="G154" s="56"/>
    </row>
    <row r="155" spans="6:7" ht="12.75">
      <c r="F155" s="56"/>
      <c r="G155" s="56"/>
    </row>
    <row r="156" spans="6:7" ht="12.75">
      <c r="F156" s="56"/>
      <c r="G156" s="56"/>
    </row>
    <row r="157" spans="6:7" ht="12.75">
      <c r="F157" s="56"/>
      <c r="G157" s="56"/>
    </row>
    <row r="158" spans="6:7" ht="12.75">
      <c r="F158" s="56"/>
      <c r="G158" s="56"/>
    </row>
    <row r="159" spans="6:7" ht="12.75">
      <c r="F159" s="56"/>
      <c r="G159" s="56"/>
    </row>
    <row r="160" spans="6:7" ht="12.75">
      <c r="F160" s="56"/>
      <c r="G160" s="56"/>
    </row>
    <row r="161" spans="6:7" ht="12.75">
      <c r="F161" s="56"/>
      <c r="G161" s="56"/>
    </row>
    <row r="162" spans="6:7" ht="12.75">
      <c r="F162" s="56"/>
      <c r="G162" s="56"/>
    </row>
    <row r="163" spans="6:7" ht="12.75">
      <c r="F163" s="56"/>
      <c r="G163" s="56"/>
    </row>
    <row r="164" spans="6:7" ht="12.75">
      <c r="F164" s="56"/>
      <c r="G164" s="56"/>
    </row>
    <row r="165" spans="6:7" ht="12.75">
      <c r="F165" s="56"/>
      <c r="G165" s="56"/>
    </row>
    <row r="166" spans="6:7" ht="12.75">
      <c r="F166" s="56"/>
      <c r="G166" s="56"/>
    </row>
    <row r="167" spans="6:7" ht="12.75">
      <c r="F167" s="56"/>
      <c r="G167" s="56"/>
    </row>
    <row r="168" spans="6:7" ht="12.75">
      <c r="F168" s="56"/>
      <c r="G168" s="56"/>
    </row>
    <row r="169" spans="6:7" ht="12.75">
      <c r="F169" s="56"/>
      <c r="G169" s="56"/>
    </row>
    <row r="170" spans="6:7" ht="12.75">
      <c r="F170" s="56"/>
      <c r="G170" s="56"/>
    </row>
    <row r="171" spans="6:7" ht="12.75">
      <c r="F171" s="56"/>
      <c r="G171" s="56"/>
    </row>
    <row r="172" spans="6:7" ht="12.75">
      <c r="F172" s="56"/>
      <c r="G172" s="56"/>
    </row>
    <row r="173" spans="6:7" ht="12.75">
      <c r="F173" s="56"/>
      <c r="G173" s="56"/>
    </row>
    <row r="174" spans="6:7" ht="12.75">
      <c r="F174" s="56"/>
      <c r="G174" s="56"/>
    </row>
    <row r="175" spans="6:7" ht="12.75">
      <c r="F175" s="56"/>
      <c r="G175" s="56"/>
    </row>
    <row r="176" spans="6:7" ht="12.75">
      <c r="F176" s="56"/>
      <c r="G176" s="56"/>
    </row>
    <row r="177" spans="6:7" ht="12.75">
      <c r="F177" s="56"/>
      <c r="G177" s="56"/>
    </row>
    <row r="178" spans="6:7" ht="12.75">
      <c r="F178" s="56"/>
      <c r="G178" s="56"/>
    </row>
    <row r="179" spans="6:7" ht="12.75">
      <c r="F179" s="56"/>
      <c r="G179" s="56"/>
    </row>
    <row r="180" spans="6:7" ht="12.75">
      <c r="F180" s="56"/>
      <c r="G180" s="56"/>
    </row>
    <row r="181" spans="6:7" ht="12.75">
      <c r="F181" s="56"/>
      <c r="G181" s="56"/>
    </row>
    <row r="182" spans="6:7" ht="12.75">
      <c r="F182" s="56"/>
      <c r="G182" s="56"/>
    </row>
    <row r="183" spans="6:7" ht="12.75">
      <c r="F183" s="56"/>
      <c r="G183" s="56"/>
    </row>
    <row r="184" spans="6:7" ht="12.75">
      <c r="F184" s="56"/>
      <c r="G184" s="56"/>
    </row>
    <row r="185" spans="6:7" ht="12.75">
      <c r="F185" s="56"/>
      <c r="G185" s="56"/>
    </row>
    <row r="186" spans="6:7" ht="12.75">
      <c r="F186" s="56"/>
      <c r="G186" s="56"/>
    </row>
    <row r="187" spans="6:7" ht="12.75">
      <c r="F187" s="56"/>
      <c r="G187" s="56"/>
    </row>
    <row r="188" spans="6:7" ht="12.75">
      <c r="F188" s="56"/>
      <c r="G188" s="56"/>
    </row>
    <row r="189" spans="6:7" ht="12.75">
      <c r="F189" s="56"/>
      <c r="G189" s="56"/>
    </row>
    <row r="190" spans="6:7" ht="12.75">
      <c r="F190" s="56"/>
      <c r="G190" s="56"/>
    </row>
    <row r="191" spans="6:7" ht="12.75">
      <c r="F191" s="56"/>
      <c r="G191" s="56"/>
    </row>
    <row r="192" spans="6:7" ht="12.75">
      <c r="F192" s="56"/>
      <c r="G192" s="56"/>
    </row>
    <row r="193" spans="6:7" ht="12.75">
      <c r="F193" s="56"/>
      <c r="G193" s="56"/>
    </row>
    <row r="194" spans="6:7" ht="12.75">
      <c r="F194" s="56"/>
      <c r="G194" s="56"/>
    </row>
    <row r="195" ht="12.75">
      <c r="F195" s="56"/>
    </row>
    <row r="196" ht="12.75">
      <c r="F196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9"/>
  <sheetViews>
    <sheetView workbookViewId="0" topLeftCell="A7">
      <selection activeCell="F33" sqref="F33:F35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6" customWidth="1"/>
    <col min="5" max="5" width="8.7109375" style="6" customWidth="1"/>
    <col min="6" max="6" width="8.7109375" style="10" customWidth="1"/>
    <col min="7" max="7" width="20.7109375" style="17" customWidth="1"/>
    <col min="8" max="8" width="12.7109375" style="5" customWidth="1"/>
    <col min="9" max="10" width="12.7109375" style="184" customWidth="1"/>
    <col min="11" max="12" width="9.140625" style="5" customWidth="1"/>
    <col min="13" max="13" width="10.00390625" style="5" bestFit="1" customWidth="1"/>
    <col min="14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603</v>
      </c>
      <c r="E2" s="25"/>
      <c r="F2" s="25"/>
      <c r="G2" s="23"/>
      <c r="H2" s="24"/>
      <c r="I2" s="102"/>
      <c r="J2" s="102"/>
    </row>
    <row r="3" spans="1:11" s="20" customFormat="1" ht="66.75" customHeight="1" thickBot="1">
      <c r="A3" s="161" t="s">
        <v>191</v>
      </c>
      <c r="B3" s="162" t="s">
        <v>625</v>
      </c>
      <c r="C3" s="162" t="s">
        <v>1</v>
      </c>
      <c r="D3" s="163" t="s">
        <v>591</v>
      </c>
      <c r="E3" s="164" t="s">
        <v>589</v>
      </c>
      <c r="F3" s="164" t="s">
        <v>631</v>
      </c>
      <c r="G3" s="165" t="s">
        <v>592</v>
      </c>
      <c r="H3" s="166" t="s">
        <v>627</v>
      </c>
      <c r="I3" s="167" t="s">
        <v>767</v>
      </c>
      <c r="J3" s="168" t="s">
        <v>768</v>
      </c>
      <c r="K3" s="20" t="s">
        <v>784</v>
      </c>
    </row>
    <row r="4" spans="1:12" ht="15.75" thickBot="1">
      <c r="A4" s="170" t="s">
        <v>785</v>
      </c>
      <c r="B4" s="49" t="s">
        <v>626</v>
      </c>
      <c r="C4" s="49" t="s">
        <v>6</v>
      </c>
      <c r="D4" s="49" t="s">
        <v>119</v>
      </c>
      <c r="E4" s="61">
        <v>60</v>
      </c>
      <c r="F4" s="61">
        <f>(E4*20%)+E4</f>
        <v>72</v>
      </c>
      <c r="G4" s="64" t="s">
        <v>357</v>
      </c>
      <c r="H4" s="61">
        <v>87194</v>
      </c>
      <c r="I4" s="202"/>
      <c r="J4" s="203"/>
      <c r="K4" s="19"/>
      <c r="L4" s="6">
        <f>E4+E5+E6+E17+E27</f>
        <v>381</v>
      </c>
    </row>
    <row r="5" spans="1:11" ht="15.75" thickBot="1">
      <c r="A5" s="51" t="s">
        <v>785</v>
      </c>
      <c r="B5" s="33" t="s">
        <v>626</v>
      </c>
      <c r="C5" s="33" t="s">
        <v>7</v>
      </c>
      <c r="D5" s="33" t="s">
        <v>120</v>
      </c>
      <c r="E5" s="40">
        <v>312</v>
      </c>
      <c r="F5" s="61">
        <f>(E5*20%)+E5</f>
        <v>374.4</v>
      </c>
      <c r="G5" s="38" t="s">
        <v>358</v>
      </c>
      <c r="H5" s="40">
        <v>4002</v>
      </c>
      <c r="I5" s="68"/>
      <c r="J5" s="121"/>
      <c r="K5" s="19"/>
    </row>
    <row r="6" spans="1:11" ht="15.75" thickBot="1">
      <c r="A6" s="51" t="s">
        <v>785</v>
      </c>
      <c r="B6" s="33" t="s">
        <v>626</v>
      </c>
      <c r="C6" s="33" t="s">
        <v>8</v>
      </c>
      <c r="D6" s="33" t="s">
        <v>121</v>
      </c>
      <c r="E6" s="40">
        <v>2</v>
      </c>
      <c r="F6" s="61">
        <f>(E6*20%)+E6</f>
        <v>2.4</v>
      </c>
      <c r="G6" s="38" t="s">
        <v>359</v>
      </c>
      <c r="H6" s="40">
        <v>13906</v>
      </c>
      <c r="I6" s="68"/>
      <c r="J6" s="121"/>
      <c r="K6" s="19"/>
    </row>
    <row r="7" spans="1:11" ht="15.75" thickBot="1">
      <c r="A7" s="51" t="s">
        <v>785</v>
      </c>
      <c r="B7" s="33" t="s">
        <v>630</v>
      </c>
      <c r="C7" s="33" t="s">
        <v>856</v>
      </c>
      <c r="D7" s="33" t="s">
        <v>121</v>
      </c>
      <c r="E7" s="40">
        <v>3</v>
      </c>
      <c r="F7" s="61">
        <f>(E7*20%)+E7</f>
        <v>3.6</v>
      </c>
      <c r="G7" s="38" t="s">
        <v>361</v>
      </c>
      <c r="H7" s="40">
        <v>4802</v>
      </c>
      <c r="I7" s="68"/>
      <c r="J7" s="121"/>
      <c r="K7" s="19"/>
    </row>
    <row r="8" spans="1:11" ht="15.75" thickBot="1">
      <c r="A8" s="51"/>
      <c r="B8" s="33"/>
      <c r="C8" s="33"/>
      <c r="D8" s="33"/>
      <c r="E8" s="40"/>
      <c r="F8" s="61"/>
      <c r="G8" s="38" t="s">
        <v>363</v>
      </c>
      <c r="H8" s="40">
        <v>10622</v>
      </c>
      <c r="I8" s="68"/>
      <c r="J8" s="121"/>
      <c r="K8" s="19"/>
    </row>
    <row r="9" spans="1:11" ht="15.75" thickBot="1">
      <c r="A9" s="51"/>
      <c r="B9" s="33"/>
      <c r="C9" s="33"/>
      <c r="D9" s="33"/>
      <c r="E9" s="40"/>
      <c r="F9" s="61"/>
      <c r="G9" s="38" t="s">
        <v>366</v>
      </c>
      <c r="H9" s="40">
        <v>7315</v>
      </c>
      <c r="I9" s="68"/>
      <c r="J9" s="121"/>
      <c r="K9" s="19"/>
    </row>
    <row r="10" spans="1:11" ht="15.75" thickBot="1">
      <c r="A10" s="51"/>
      <c r="B10" s="33"/>
      <c r="C10" s="33"/>
      <c r="D10" s="33"/>
      <c r="E10" s="40"/>
      <c r="F10" s="61"/>
      <c r="G10" s="38" t="s">
        <v>370</v>
      </c>
      <c r="H10" s="40">
        <v>13624</v>
      </c>
      <c r="I10" s="68"/>
      <c r="J10" s="121"/>
      <c r="K10" s="19"/>
    </row>
    <row r="11" spans="1:11" ht="15.75" thickBot="1">
      <c r="A11" s="51"/>
      <c r="B11" s="33"/>
      <c r="C11" s="33"/>
      <c r="D11" s="33"/>
      <c r="E11" s="40"/>
      <c r="F11" s="61"/>
      <c r="G11" s="38" t="s">
        <v>372</v>
      </c>
      <c r="H11" s="40">
        <v>5088</v>
      </c>
      <c r="I11" s="68"/>
      <c r="J11" s="121"/>
      <c r="K11" s="19"/>
    </row>
    <row r="12" spans="1:11" ht="15.75" thickBot="1">
      <c r="A12" s="51"/>
      <c r="B12" s="33"/>
      <c r="C12" s="33"/>
      <c r="D12" s="33"/>
      <c r="E12" s="40"/>
      <c r="F12" s="61"/>
      <c r="G12" s="38" t="s">
        <v>374</v>
      </c>
      <c r="H12" s="40">
        <v>11537</v>
      </c>
      <c r="I12" s="68"/>
      <c r="J12" s="121"/>
      <c r="K12" s="19"/>
    </row>
    <row r="13" spans="1:11" ht="15.75" thickBot="1">
      <c r="A13" s="51"/>
      <c r="B13" s="33"/>
      <c r="C13" s="33"/>
      <c r="D13" s="33"/>
      <c r="E13" s="40"/>
      <c r="F13" s="61"/>
      <c r="G13" s="38" t="s">
        <v>619</v>
      </c>
      <c r="H13" s="40">
        <v>13419</v>
      </c>
      <c r="I13" s="68"/>
      <c r="J13" s="121"/>
      <c r="K13" s="19"/>
    </row>
    <row r="14" spans="1:11" ht="15.75" thickBot="1">
      <c r="A14" s="51"/>
      <c r="B14" s="33"/>
      <c r="C14" s="33"/>
      <c r="D14" s="33"/>
      <c r="E14" s="40"/>
      <c r="F14" s="61"/>
      <c r="G14" s="38" t="s">
        <v>618</v>
      </c>
      <c r="H14" s="40">
        <v>12656</v>
      </c>
      <c r="I14" s="68"/>
      <c r="J14" s="121"/>
      <c r="K14" s="19"/>
    </row>
    <row r="15" spans="1:11" s="8" customFormat="1" ht="14.25">
      <c r="A15" s="50"/>
      <c r="B15" s="32"/>
      <c r="C15" s="32" t="s">
        <v>786</v>
      </c>
      <c r="D15" s="32"/>
      <c r="E15" s="60">
        <f>SUM(E4:E14)</f>
        <v>377</v>
      </c>
      <c r="F15" s="61">
        <f>(E15*20%)+E15</f>
        <v>452.4</v>
      </c>
      <c r="G15" s="34"/>
      <c r="H15" s="60">
        <f>SUM(H4:H14)</f>
        <v>184165</v>
      </c>
      <c r="I15" s="69">
        <f>D36*H15</f>
        <v>372.40380135654465</v>
      </c>
      <c r="J15" s="122">
        <f>D37*H15</f>
        <v>219987.99188576566</v>
      </c>
      <c r="K15" s="20"/>
    </row>
    <row r="16" spans="1:13" ht="15.75" thickBot="1">
      <c r="A16" s="144"/>
      <c r="B16" s="145"/>
      <c r="C16" s="145"/>
      <c r="D16" s="145"/>
      <c r="E16" s="146"/>
      <c r="F16" s="146"/>
      <c r="G16" s="145"/>
      <c r="H16" s="146"/>
      <c r="I16" s="150"/>
      <c r="J16" s="151"/>
      <c r="K16" s="19"/>
      <c r="M16" s="206"/>
    </row>
    <row r="17" spans="1:11" ht="15.75" thickBot="1">
      <c r="A17" s="51" t="s">
        <v>785</v>
      </c>
      <c r="B17" s="33" t="s">
        <v>626</v>
      </c>
      <c r="C17" s="33" t="s">
        <v>70</v>
      </c>
      <c r="D17" s="33" t="s">
        <v>159</v>
      </c>
      <c r="E17" s="40">
        <v>1</v>
      </c>
      <c r="F17" s="61">
        <f>(E17*20%)+E17</f>
        <v>1.2</v>
      </c>
      <c r="G17" s="38" t="s">
        <v>362</v>
      </c>
      <c r="H17" s="40">
        <v>29018</v>
      </c>
      <c r="I17" s="68"/>
      <c r="J17" s="121"/>
      <c r="K17" s="19"/>
    </row>
    <row r="18" spans="1:11" ht="15.75" thickBot="1">
      <c r="A18" s="51"/>
      <c r="B18" s="33"/>
      <c r="C18" s="33"/>
      <c r="D18" s="33"/>
      <c r="E18" s="33"/>
      <c r="F18" s="61"/>
      <c r="G18" s="38" t="s">
        <v>373</v>
      </c>
      <c r="H18" s="40">
        <v>2847</v>
      </c>
      <c r="I18" s="68"/>
      <c r="J18" s="121"/>
      <c r="K18" s="19"/>
    </row>
    <row r="19" spans="1:11" ht="15.75" thickBot="1">
      <c r="A19" s="51"/>
      <c r="B19" s="33" t="s">
        <v>114</v>
      </c>
      <c r="C19" s="33" t="s">
        <v>114</v>
      </c>
      <c r="D19" s="33"/>
      <c r="E19" s="40"/>
      <c r="F19" s="61"/>
      <c r="G19" s="38" t="s">
        <v>368</v>
      </c>
      <c r="H19" s="40">
        <v>12606</v>
      </c>
      <c r="I19" s="68"/>
      <c r="J19" s="121"/>
      <c r="K19" s="19"/>
    </row>
    <row r="20" spans="1:11" ht="15.75" thickBot="1">
      <c r="A20" s="51"/>
      <c r="B20" s="33"/>
      <c r="C20" s="33"/>
      <c r="D20" s="33"/>
      <c r="E20" s="40"/>
      <c r="F20" s="61"/>
      <c r="G20" s="38" t="s">
        <v>371</v>
      </c>
      <c r="H20" s="40">
        <v>4856</v>
      </c>
      <c r="I20" s="68"/>
      <c r="J20" s="121"/>
      <c r="K20" s="19"/>
    </row>
    <row r="21" spans="1:11" ht="15.75" thickBot="1">
      <c r="A21" s="51"/>
      <c r="B21" s="33"/>
      <c r="C21" s="33"/>
      <c r="D21" s="33"/>
      <c r="E21" s="40"/>
      <c r="F21" s="61"/>
      <c r="G21" s="38" t="s">
        <v>364</v>
      </c>
      <c r="H21" s="40">
        <v>6532</v>
      </c>
      <c r="I21" s="68"/>
      <c r="J21" s="121"/>
      <c r="K21" s="19"/>
    </row>
    <row r="22" spans="1:11" ht="15.75" thickBot="1">
      <c r="A22" s="51"/>
      <c r="B22" s="33"/>
      <c r="C22" s="33"/>
      <c r="D22" s="33"/>
      <c r="E22" s="40"/>
      <c r="F22" s="61"/>
      <c r="G22" s="38" t="s">
        <v>355</v>
      </c>
      <c r="H22" s="40">
        <v>4568</v>
      </c>
      <c r="I22" s="68"/>
      <c r="J22" s="121"/>
      <c r="K22" s="19"/>
    </row>
    <row r="23" spans="1:11" ht="15.75" thickBot="1">
      <c r="A23" s="51"/>
      <c r="B23" s="33"/>
      <c r="C23" s="33"/>
      <c r="D23" s="33"/>
      <c r="E23" s="40"/>
      <c r="F23" s="61"/>
      <c r="G23" s="38" t="s">
        <v>360</v>
      </c>
      <c r="H23" s="40">
        <v>3472</v>
      </c>
      <c r="I23" s="68"/>
      <c r="J23" s="121"/>
      <c r="K23" s="19"/>
    </row>
    <row r="24" spans="1:11" ht="15.75" thickBot="1">
      <c r="A24" s="51"/>
      <c r="B24" s="33"/>
      <c r="C24" s="33"/>
      <c r="D24" s="33"/>
      <c r="E24" s="40"/>
      <c r="F24" s="61"/>
      <c r="G24" s="38" t="s">
        <v>375</v>
      </c>
      <c r="H24" s="40">
        <v>15776</v>
      </c>
      <c r="I24" s="68"/>
      <c r="J24" s="121"/>
      <c r="K24" s="19"/>
    </row>
    <row r="25" spans="1:11" s="8" customFormat="1" ht="14.25">
      <c r="A25" s="50"/>
      <c r="B25" s="32"/>
      <c r="C25" s="32" t="s">
        <v>787</v>
      </c>
      <c r="D25" s="32"/>
      <c r="E25" s="60">
        <v>1</v>
      </c>
      <c r="F25" s="61">
        <v>1</v>
      </c>
      <c r="G25" s="34"/>
      <c r="H25" s="60">
        <f>SUM(H17:H24)</f>
        <v>79675</v>
      </c>
      <c r="I25" s="69">
        <f>D36*H25</f>
        <v>161.11244195738982</v>
      </c>
      <c r="J25" s="122">
        <f>D37*H25</f>
        <v>95173.04185647858</v>
      </c>
      <c r="K25" s="20"/>
    </row>
    <row r="26" spans="1:11" ht="15.75" thickBot="1">
      <c r="A26" s="144"/>
      <c r="B26" s="145"/>
      <c r="C26" s="145"/>
      <c r="D26" s="145"/>
      <c r="E26" s="146"/>
      <c r="F26" s="146"/>
      <c r="G26" s="145"/>
      <c r="H26" s="146"/>
      <c r="I26" s="150"/>
      <c r="J26" s="151"/>
      <c r="K26" s="19"/>
    </row>
    <row r="27" spans="1:11" ht="15.75" thickBot="1">
      <c r="A27" s="51" t="s">
        <v>785</v>
      </c>
      <c r="B27" s="33" t="s">
        <v>626</v>
      </c>
      <c r="C27" s="33" t="s">
        <v>68</v>
      </c>
      <c r="D27" s="33" t="s">
        <v>157</v>
      </c>
      <c r="E27" s="40">
        <v>6</v>
      </c>
      <c r="F27" s="61">
        <f>(E27*20%)+E27</f>
        <v>7.2</v>
      </c>
      <c r="G27" s="38" t="s">
        <v>354</v>
      </c>
      <c r="H27" s="40">
        <v>4306</v>
      </c>
      <c r="I27" s="68" t="s">
        <v>617</v>
      </c>
      <c r="J27" s="121"/>
      <c r="K27" s="19"/>
    </row>
    <row r="28" spans="1:11" ht="15.75" thickBot="1">
      <c r="A28" s="51"/>
      <c r="B28" s="33"/>
      <c r="C28" s="33"/>
      <c r="D28" s="33"/>
      <c r="E28" s="40"/>
      <c r="F28" s="61"/>
      <c r="G28" s="38" t="s">
        <v>356</v>
      </c>
      <c r="H28" s="40">
        <v>15394</v>
      </c>
      <c r="I28" s="68"/>
      <c r="J28" s="121"/>
      <c r="K28" s="19"/>
    </row>
    <row r="29" spans="1:11" ht="15.75" thickBot="1">
      <c r="A29" s="51"/>
      <c r="B29" s="33"/>
      <c r="C29" s="33"/>
      <c r="D29" s="33"/>
      <c r="E29" s="40"/>
      <c r="F29" s="61"/>
      <c r="G29" s="38" t="s">
        <v>369</v>
      </c>
      <c r="H29" s="40">
        <v>7425</v>
      </c>
      <c r="I29" s="68"/>
      <c r="J29" s="121"/>
      <c r="K29" s="19"/>
    </row>
    <row r="30" spans="1:11" ht="15.75" thickBot="1">
      <c r="A30" s="51"/>
      <c r="B30" s="33"/>
      <c r="C30" s="33"/>
      <c r="D30" s="33"/>
      <c r="E30" s="40"/>
      <c r="F30" s="61"/>
      <c r="G30" s="38" t="s">
        <v>365</v>
      </c>
      <c r="H30" s="40">
        <v>7641</v>
      </c>
      <c r="I30" s="68"/>
      <c r="J30" s="121"/>
      <c r="K30" s="19"/>
    </row>
    <row r="31" spans="1:11" ht="15.75" thickBot="1">
      <c r="A31" s="51"/>
      <c r="B31" s="33"/>
      <c r="C31" s="33"/>
      <c r="D31" s="33"/>
      <c r="E31" s="33"/>
      <c r="F31" s="61"/>
      <c r="G31" s="38" t="s">
        <v>367</v>
      </c>
      <c r="H31" s="40">
        <v>13961</v>
      </c>
      <c r="I31" s="68"/>
      <c r="J31" s="121"/>
      <c r="K31" s="19"/>
    </row>
    <row r="32" spans="1:11" ht="15.75" thickBot="1">
      <c r="A32" s="51"/>
      <c r="B32" s="33"/>
      <c r="C32" s="33"/>
      <c r="D32" s="33"/>
      <c r="E32" s="40"/>
      <c r="F32" s="61"/>
      <c r="G32" s="38" t="s">
        <v>376</v>
      </c>
      <c r="H32" s="40">
        <v>21558</v>
      </c>
      <c r="I32" s="68"/>
      <c r="J32" s="121"/>
      <c r="K32" s="19"/>
    </row>
    <row r="33" spans="1:11" s="8" customFormat="1" ht="14.25">
      <c r="A33" s="50"/>
      <c r="B33" s="32"/>
      <c r="C33" s="32" t="s">
        <v>822</v>
      </c>
      <c r="D33" s="32"/>
      <c r="E33" s="60">
        <f>SUM(E27:E32)</f>
        <v>6</v>
      </c>
      <c r="F33" s="209">
        <f>(E33*20%)+E33</f>
        <v>7.2</v>
      </c>
      <c r="G33" s="34"/>
      <c r="H33" s="60">
        <f>SUM(H27:H32)</f>
        <v>70285</v>
      </c>
      <c r="I33" s="69">
        <f>D36*H33</f>
        <v>142.12473150894436</v>
      </c>
      <c r="J33" s="122">
        <f>D37*H33</f>
        <v>83956.53902582488</v>
      </c>
      <c r="K33" s="20"/>
    </row>
    <row r="34" spans="1:11" ht="15.75" thickBot="1">
      <c r="A34" s="144"/>
      <c r="B34" s="145"/>
      <c r="C34" s="145"/>
      <c r="D34" s="145"/>
      <c r="E34" s="146"/>
      <c r="F34" s="153"/>
      <c r="G34" s="145"/>
      <c r="H34" s="146"/>
      <c r="I34" s="150"/>
      <c r="J34" s="151"/>
      <c r="K34" s="19"/>
    </row>
    <row r="35" spans="1:11" s="8" customFormat="1" ht="15" thickBot="1">
      <c r="A35" s="52"/>
      <c r="B35" s="43"/>
      <c r="C35" s="43" t="s">
        <v>823</v>
      </c>
      <c r="D35" s="43"/>
      <c r="E35" s="46">
        <f>E15+E25+E33</f>
        <v>384</v>
      </c>
      <c r="F35" s="209">
        <f>(E35*20%)+E35</f>
        <v>460.8</v>
      </c>
      <c r="G35" s="44"/>
      <c r="H35" s="46">
        <f>H15+H25+H33</f>
        <v>334125</v>
      </c>
      <c r="I35" s="54">
        <f>D36*H35</f>
        <v>675.6409748228788</v>
      </c>
      <c r="J35" s="110">
        <f>D37*H35</f>
        <v>399117.5727680691</v>
      </c>
      <c r="K35" s="20"/>
    </row>
    <row r="36" spans="3:11" s="101" customFormat="1" ht="12.75">
      <c r="C36" s="101" t="s">
        <v>762</v>
      </c>
      <c r="D36" s="106">
        <v>0.00202212038854584</v>
      </c>
      <c r="E36" s="107"/>
      <c r="F36" s="107"/>
      <c r="G36" s="107"/>
      <c r="H36" s="128"/>
      <c r="I36" s="63"/>
      <c r="J36" s="107"/>
      <c r="K36" s="107"/>
    </row>
    <row r="37" spans="3:11" s="101" customFormat="1" ht="12.75">
      <c r="C37" s="101" t="s">
        <v>763</v>
      </c>
      <c r="D37" s="106">
        <v>1.1945157434136</v>
      </c>
      <c r="E37" s="107"/>
      <c r="F37" s="107"/>
      <c r="G37" s="107"/>
      <c r="H37" s="128"/>
      <c r="I37" s="103"/>
      <c r="J37" s="107"/>
      <c r="K37" s="107"/>
    </row>
    <row r="38" spans="3:11" s="101" customFormat="1" ht="12.75">
      <c r="C38" s="101" t="s">
        <v>766</v>
      </c>
      <c r="D38" s="106">
        <v>590.724345681818</v>
      </c>
      <c r="E38" s="107"/>
      <c r="F38" s="107"/>
      <c r="G38" s="107"/>
      <c r="H38" s="128"/>
      <c r="I38" s="103"/>
      <c r="J38" s="107"/>
      <c r="K38" s="107"/>
    </row>
    <row r="40" ht="15">
      <c r="A40" s="5" t="s">
        <v>848</v>
      </c>
    </row>
    <row r="41" spans="4:5" ht="15">
      <c r="D41" s="11"/>
      <c r="E41" s="11"/>
    </row>
    <row r="42" spans="4:5" ht="15">
      <c r="D42" s="11"/>
      <c r="E42" s="11"/>
    </row>
    <row r="43" spans="4:5" ht="15">
      <c r="D43" s="11"/>
      <c r="E43" s="11"/>
    </row>
    <row r="44" spans="4:5" ht="15">
      <c r="D44" s="11"/>
      <c r="E44" s="11"/>
    </row>
    <row r="45" spans="4:5" ht="15">
      <c r="D45" s="11"/>
      <c r="E45" s="11"/>
    </row>
    <row r="46" spans="4:5" ht="15">
      <c r="D46" s="11"/>
      <c r="E46" s="11"/>
    </row>
    <row r="47" spans="4:5" ht="15">
      <c r="D47" s="11"/>
      <c r="E47" s="11"/>
    </row>
    <row r="48" spans="4:5" ht="15">
      <c r="D48" s="11"/>
      <c r="E48" s="11"/>
    </row>
    <row r="49" spans="4:5" ht="15">
      <c r="D49" s="11"/>
      <c r="E49" s="11"/>
    </row>
    <row r="50" spans="4:5" ht="15">
      <c r="D50" s="11"/>
      <c r="E50" s="11"/>
    </row>
    <row r="51" spans="4:5" ht="15">
      <c r="D51" s="11"/>
      <c r="E51" s="11"/>
    </row>
    <row r="52" spans="4:5" ht="15">
      <c r="D52" s="11"/>
      <c r="E52" s="11"/>
    </row>
    <row r="53" spans="4:5" ht="15">
      <c r="D53" s="11"/>
      <c r="E53" s="11"/>
    </row>
    <row r="54" spans="4:5" ht="15">
      <c r="D54" s="11"/>
      <c r="E54" s="11"/>
    </row>
    <row r="55" spans="4:5" ht="15">
      <c r="D55" s="11"/>
      <c r="E55" s="11"/>
    </row>
    <row r="56" spans="4:5" ht="15">
      <c r="D56" s="11"/>
      <c r="E56" s="11"/>
    </row>
    <row r="57" spans="4:5" ht="15">
      <c r="D57" s="11"/>
      <c r="E57" s="11"/>
    </row>
    <row r="58" spans="4:5" ht="15">
      <c r="D58" s="11"/>
      <c r="E58" s="11"/>
    </row>
    <row r="59" spans="4:5" ht="15">
      <c r="D59" s="11"/>
      <c r="E59" s="11"/>
    </row>
    <row r="60" spans="4:5" ht="15">
      <c r="D60" s="11"/>
      <c r="E60" s="11"/>
    </row>
    <row r="61" spans="4:5" ht="15">
      <c r="D61" s="11"/>
      <c r="E61" s="11"/>
    </row>
    <row r="62" spans="4:5" ht="15">
      <c r="D62" s="11"/>
      <c r="E62" s="11"/>
    </row>
    <row r="63" spans="4:5" ht="15">
      <c r="D63" s="11"/>
      <c r="E63" s="11"/>
    </row>
    <row r="64" spans="4:5" ht="15">
      <c r="D64" s="11"/>
      <c r="E64" s="11"/>
    </row>
    <row r="65" spans="4:5" ht="15">
      <c r="D65" s="11"/>
      <c r="E65" s="11"/>
    </row>
    <row r="66" spans="4:5" ht="15">
      <c r="D66" s="11"/>
      <c r="E66" s="11"/>
    </row>
    <row r="67" spans="4:5" ht="15">
      <c r="D67" s="11"/>
      <c r="E67" s="11"/>
    </row>
    <row r="68" spans="4:5" ht="15">
      <c r="D68" s="11"/>
      <c r="E68" s="11"/>
    </row>
    <row r="69" spans="4:5" ht="15">
      <c r="D69" s="11"/>
      <c r="E69" s="11"/>
    </row>
    <row r="70" spans="4:5" ht="15">
      <c r="D70" s="11"/>
      <c r="E70" s="11"/>
    </row>
    <row r="71" spans="4:5" ht="15">
      <c r="D71" s="11"/>
      <c r="E71" s="11"/>
    </row>
    <row r="72" spans="4:5" ht="15">
      <c r="D72" s="11"/>
      <c r="E72" s="11"/>
    </row>
    <row r="73" spans="4:5" ht="15">
      <c r="D73" s="11"/>
      <c r="E73" s="11"/>
    </row>
    <row r="74" spans="4:5" ht="15">
      <c r="D74" s="11"/>
      <c r="E74" s="11"/>
    </row>
    <row r="75" spans="4:5" ht="15">
      <c r="D75" s="11"/>
      <c r="E75" s="11"/>
    </row>
    <row r="76" spans="4:5" ht="15">
      <c r="D76" s="11"/>
      <c r="E76" s="11"/>
    </row>
    <row r="77" spans="4:5" ht="15">
      <c r="D77" s="11"/>
      <c r="E77" s="11"/>
    </row>
    <row r="78" spans="4:5" ht="15">
      <c r="D78" s="11"/>
      <c r="E78" s="11"/>
    </row>
    <row r="79" spans="4:5" ht="15">
      <c r="D79" s="11"/>
      <c r="E79" s="11"/>
    </row>
    <row r="80" spans="4:5" ht="15">
      <c r="D80" s="11"/>
      <c r="E80" s="11"/>
    </row>
    <row r="81" spans="4:5" ht="15">
      <c r="D81" s="11"/>
      <c r="E81" s="11"/>
    </row>
    <row r="82" spans="4:5" ht="15">
      <c r="D82" s="11"/>
      <c r="E82" s="11"/>
    </row>
    <row r="83" spans="4:5" ht="15">
      <c r="D83" s="11"/>
      <c r="E83" s="11"/>
    </row>
    <row r="84" spans="4:5" ht="15">
      <c r="D84" s="11"/>
      <c r="E84" s="11"/>
    </row>
    <row r="85" spans="4:5" ht="15">
      <c r="D85" s="11"/>
      <c r="E85" s="11"/>
    </row>
    <row r="86" spans="4:5" ht="15">
      <c r="D86" s="11"/>
      <c r="E86" s="11"/>
    </row>
    <row r="87" spans="4:5" ht="15">
      <c r="D87" s="11"/>
      <c r="E87" s="11"/>
    </row>
    <row r="88" spans="4:5" ht="15">
      <c r="D88" s="11"/>
      <c r="E88" s="11"/>
    </row>
    <row r="89" spans="4:5" ht="15">
      <c r="D89" s="11"/>
      <c r="E89" s="11"/>
    </row>
    <row r="90" spans="4:5" ht="15">
      <c r="D90" s="11"/>
      <c r="E90" s="11"/>
    </row>
    <row r="91" spans="4:5" ht="15">
      <c r="D91" s="11"/>
      <c r="E91" s="11"/>
    </row>
    <row r="92" spans="4:5" ht="15">
      <c r="D92" s="11"/>
      <c r="E92" s="11"/>
    </row>
    <row r="93" spans="4:5" ht="15">
      <c r="D93" s="11"/>
      <c r="E93" s="11"/>
    </row>
    <row r="94" spans="4:5" ht="15">
      <c r="D94" s="11"/>
      <c r="E94" s="11"/>
    </row>
    <row r="95" spans="4:5" ht="15">
      <c r="D95" s="11"/>
      <c r="E95" s="11"/>
    </row>
    <row r="96" spans="4:5" ht="15">
      <c r="D96" s="11"/>
      <c r="E96" s="11"/>
    </row>
    <row r="97" spans="4:5" ht="15">
      <c r="D97" s="11"/>
      <c r="E97" s="11"/>
    </row>
    <row r="98" spans="4:5" ht="15">
      <c r="D98" s="11"/>
      <c r="E98" s="11"/>
    </row>
    <row r="99" spans="4:5" ht="15">
      <c r="D99" s="11"/>
      <c r="E99" s="11"/>
    </row>
    <row r="100" spans="4:5" ht="15">
      <c r="D100" s="11"/>
      <c r="E100" s="11"/>
    </row>
    <row r="101" spans="4:5" ht="15">
      <c r="D101" s="11"/>
      <c r="E101" s="11"/>
    </row>
    <row r="102" spans="4:5" ht="15">
      <c r="D102" s="11"/>
      <c r="E102" s="11"/>
    </row>
    <row r="103" spans="4:5" ht="15">
      <c r="D103" s="11"/>
      <c r="E103" s="11"/>
    </row>
    <row r="104" spans="4:5" ht="15">
      <c r="D104" s="11"/>
      <c r="E104" s="11"/>
    </row>
    <row r="105" spans="4:5" ht="15">
      <c r="D105" s="11"/>
      <c r="E105" s="11"/>
    </row>
    <row r="106" spans="4:5" ht="15">
      <c r="D106" s="11"/>
      <c r="E106" s="11"/>
    </row>
    <row r="107" spans="4:5" ht="15">
      <c r="D107" s="11"/>
      <c r="E107" s="11"/>
    </row>
    <row r="108" spans="4:5" ht="15">
      <c r="D108" s="11"/>
      <c r="E108" s="11"/>
    </row>
    <row r="109" spans="4:5" ht="15">
      <c r="D109" s="11"/>
      <c r="E109" s="11"/>
    </row>
    <row r="110" spans="4:5" ht="15">
      <c r="D110" s="11"/>
      <c r="E110" s="11"/>
    </row>
    <row r="111" spans="4:5" ht="15">
      <c r="D111" s="11"/>
      <c r="E111" s="11"/>
    </row>
    <row r="112" spans="4:5" ht="15">
      <c r="D112" s="11"/>
      <c r="E112" s="11"/>
    </row>
    <row r="113" spans="4:5" ht="15">
      <c r="D113" s="11"/>
      <c r="E113" s="11"/>
    </row>
    <row r="114" spans="4:5" ht="15">
      <c r="D114" s="11"/>
      <c r="E114" s="11"/>
    </row>
    <row r="115" spans="4:5" ht="15">
      <c r="D115" s="11"/>
      <c r="E115" s="11"/>
    </row>
    <row r="116" spans="4:5" ht="15">
      <c r="D116" s="11"/>
      <c r="E116" s="11"/>
    </row>
    <row r="117" spans="4:5" ht="15">
      <c r="D117" s="11"/>
      <c r="E117" s="11"/>
    </row>
    <row r="118" spans="4:5" ht="15">
      <c r="D118" s="11"/>
      <c r="E118" s="11"/>
    </row>
    <row r="119" spans="4:5" ht="15">
      <c r="D119" s="11"/>
      <c r="E119" s="11"/>
    </row>
    <row r="120" spans="4:5" ht="15">
      <c r="D120" s="11"/>
      <c r="E120" s="11"/>
    </row>
    <row r="121" spans="4:5" ht="15">
      <c r="D121" s="11"/>
      <c r="E121" s="11"/>
    </row>
    <row r="122" spans="4:5" ht="15">
      <c r="D122" s="11"/>
      <c r="E122" s="11"/>
    </row>
    <row r="123" spans="4:5" ht="15">
      <c r="D123" s="11"/>
      <c r="E123" s="11"/>
    </row>
    <row r="124" spans="4:5" ht="15">
      <c r="D124" s="11"/>
      <c r="E124" s="11"/>
    </row>
    <row r="125" spans="4:5" ht="15">
      <c r="D125" s="11"/>
      <c r="E125" s="11"/>
    </row>
    <row r="126" spans="4:5" ht="15">
      <c r="D126" s="11"/>
      <c r="E126" s="11"/>
    </row>
    <row r="127" spans="4:5" ht="15">
      <c r="D127" s="11"/>
      <c r="E127" s="11"/>
    </row>
    <row r="128" spans="4:5" ht="15">
      <c r="D128" s="11"/>
      <c r="E128" s="11"/>
    </row>
    <row r="129" spans="4:5" ht="15">
      <c r="D129" s="11"/>
      <c r="E129" s="11"/>
    </row>
    <row r="130" spans="4:5" ht="15">
      <c r="D130" s="11"/>
      <c r="E130" s="11"/>
    </row>
    <row r="131" spans="4:5" ht="15">
      <c r="D131" s="11"/>
      <c r="E131" s="11"/>
    </row>
    <row r="132" spans="4:5" ht="15">
      <c r="D132" s="11"/>
      <c r="E132" s="11"/>
    </row>
    <row r="133" spans="4:5" ht="15">
      <c r="D133" s="11"/>
      <c r="E133" s="11"/>
    </row>
    <row r="134" spans="4:5" ht="15">
      <c r="D134" s="11"/>
      <c r="E134" s="11"/>
    </row>
    <row r="135" spans="4:5" ht="15">
      <c r="D135" s="11"/>
      <c r="E135" s="11"/>
    </row>
    <row r="136" spans="4:5" ht="15">
      <c r="D136" s="11"/>
      <c r="E136" s="11"/>
    </row>
    <row r="137" spans="4:5" ht="15">
      <c r="D137" s="11"/>
      <c r="E137" s="11"/>
    </row>
    <row r="138" spans="4:5" ht="15">
      <c r="D138" s="11"/>
      <c r="E138" s="11"/>
    </row>
    <row r="139" spans="4:5" ht="15">
      <c r="D139" s="11"/>
      <c r="E139" s="11"/>
    </row>
    <row r="140" spans="4:5" ht="15">
      <c r="D140" s="11"/>
      <c r="E140" s="11"/>
    </row>
    <row r="141" spans="4:5" ht="15">
      <c r="D141" s="11"/>
      <c r="E141" s="11"/>
    </row>
    <row r="142" spans="4:5" ht="15">
      <c r="D142" s="11"/>
      <c r="E142" s="11"/>
    </row>
    <row r="143" spans="4:5" ht="15">
      <c r="D143" s="11"/>
      <c r="E143" s="11"/>
    </row>
    <row r="144" spans="4:5" ht="15">
      <c r="D144" s="11"/>
      <c r="E144" s="11"/>
    </row>
    <row r="145" spans="4:5" ht="15">
      <c r="D145" s="11"/>
      <c r="E145" s="11"/>
    </row>
    <row r="146" spans="4:5" ht="15">
      <c r="D146" s="11"/>
      <c r="E146" s="11"/>
    </row>
    <row r="147" spans="4:5" ht="15">
      <c r="D147" s="11"/>
      <c r="E147" s="11"/>
    </row>
    <row r="148" spans="4:5" ht="15">
      <c r="D148" s="11"/>
      <c r="E148" s="11"/>
    </row>
    <row r="149" spans="4:5" ht="15">
      <c r="D149" s="11"/>
      <c r="E149" s="11"/>
    </row>
    <row r="150" spans="4:5" ht="15">
      <c r="D150" s="11"/>
      <c r="E150" s="11"/>
    </row>
    <row r="151" spans="4:5" ht="15">
      <c r="D151" s="11"/>
      <c r="E151" s="11"/>
    </row>
    <row r="152" spans="4:5" ht="15">
      <c r="D152" s="11"/>
      <c r="E152" s="11"/>
    </row>
    <row r="153" spans="4:5" ht="15">
      <c r="D153" s="11"/>
      <c r="E153" s="11"/>
    </row>
    <row r="154" spans="4:5" ht="15">
      <c r="D154" s="11"/>
      <c r="E154" s="11"/>
    </row>
    <row r="155" spans="4:5" ht="15">
      <c r="D155" s="11"/>
      <c r="E155" s="11"/>
    </row>
    <row r="156" spans="4:5" ht="15">
      <c r="D156" s="11"/>
      <c r="E156" s="11"/>
    </row>
    <row r="157" spans="4:5" ht="15">
      <c r="D157" s="11"/>
      <c r="E157" s="11"/>
    </row>
    <row r="158" spans="4:5" ht="15">
      <c r="D158" s="11"/>
      <c r="E158" s="11"/>
    </row>
    <row r="159" spans="4:5" ht="15">
      <c r="D159" s="11"/>
      <c r="E159" s="11"/>
    </row>
    <row r="160" spans="4:5" ht="15">
      <c r="D160" s="11"/>
      <c r="E160" s="11"/>
    </row>
    <row r="161" spans="4:5" ht="15">
      <c r="D161" s="11"/>
      <c r="E161" s="11"/>
    </row>
    <row r="162" spans="4:5" ht="15">
      <c r="D162" s="11"/>
      <c r="E162" s="11"/>
    </row>
    <row r="163" spans="4:5" ht="15">
      <c r="D163" s="11"/>
      <c r="E163" s="11"/>
    </row>
    <row r="164" spans="4:5" ht="15">
      <c r="D164" s="11"/>
      <c r="E164" s="11"/>
    </row>
    <row r="165" spans="4:5" ht="15">
      <c r="D165" s="11"/>
      <c r="E165" s="11"/>
    </row>
    <row r="166" spans="4:5" ht="15">
      <c r="D166" s="11"/>
      <c r="E166" s="11"/>
    </row>
    <row r="167" spans="4:5" ht="15">
      <c r="D167" s="11"/>
      <c r="E167" s="11"/>
    </row>
    <row r="168" spans="4:5" ht="15">
      <c r="D168" s="11"/>
      <c r="E168" s="11"/>
    </row>
    <row r="169" spans="4:5" ht="15">
      <c r="D169" s="11"/>
      <c r="E169" s="11"/>
    </row>
    <row r="170" spans="4:5" ht="15">
      <c r="D170" s="11"/>
      <c r="E170" s="11"/>
    </row>
    <row r="171" spans="4:5" ht="15">
      <c r="D171" s="11"/>
      <c r="E171" s="11"/>
    </row>
    <row r="172" spans="4:5" ht="15">
      <c r="D172" s="11"/>
      <c r="E172" s="11"/>
    </row>
    <row r="173" spans="4:5" ht="15">
      <c r="D173" s="11"/>
      <c r="E173" s="11"/>
    </row>
    <row r="174" spans="4:5" ht="15">
      <c r="D174" s="11"/>
      <c r="E174" s="11"/>
    </row>
    <row r="175" spans="4:5" ht="15">
      <c r="D175" s="11"/>
      <c r="E175" s="11"/>
    </row>
    <row r="176" spans="4:5" ht="15">
      <c r="D176" s="11"/>
      <c r="E176" s="11"/>
    </row>
    <row r="177" spans="4:5" ht="15">
      <c r="D177" s="11"/>
      <c r="E177" s="11"/>
    </row>
    <row r="178" spans="4:5" ht="15">
      <c r="D178" s="11"/>
      <c r="E178" s="11"/>
    </row>
    <row r="179" spans="4:5" ht="15">
      <c r="D179" s="11"/>
      <c r="E179" s="11"/>
    </row>
    <row r="180" spans="4:5" ht="15">
      <c r="D180" s="11"/>
      <c r="E180" s="11"/>
    </row>
    <row r="181" spans="4:5" ht="15">
      <c r="D181" s="11"/>
      <c r="E181" s="11"/>
    </row>
    <row r="182" spans="4:5" ht="15">
      <c r="D182" s="11"/>
      <c r="E182" s="11"/>
    </row>
    <row r="183" spans="4:5" ht="15">
      <c r="D183" s="11"/>
      <c r="E183" s="11"/>
    </row>
    <row r="184" spans="4:5" ht="15">
      <c r="D184" s="11"/>
      <c r="E184" s="11"/>
    </row>
    <row r="185" spans="4:5" ht="15">
      <c r="D185" s="11"/>
      <c r="E185" s="11"/>
    </row>
    <row r="186" spans="4:5" ht="15">
      <c r="D186" s="11"/>
      <c r="E186" s="11"/>
    </row>
    <row r="187" spans="4:5" ht="15">
      <c r="D187" s="11"/>
      <c r="E187" s="11"/>
    </row>
    <row r="188" spans="4:5" ht="15">
      <c r="D188" s="11"/>
      <c r="E188" s="11"/>
    </row>
    <row r="189" spans="4:5" ht="15">
      <c r="D189" s="11"/>
      <c r="E189" s="11"/>
    </row>
    <row r="190" spans="4:5" ht="15">
      <c r="D190" s="11"/>
      <c r="E190" s="11"/>
    </row>
    <row r="191" spans="4:5" ht="15">
      <c r="D191" s="11"/>
      <c r="E191" s="11"/>
    </row>
    <row r="192" spans="4:5" ht="15">
      <c r="D192" s="11"/>
      <c r="E192" s="11"/>
    </row>
    <row r="193" spans="4:5" ht="15">
      <c r="D193" s="11"/>
      <c r="E193" s="11"/>
    </row>
    <row r="194" spans="4:5" ht="15">
      <c r="D194" s="11"/>
      <c r="E194" s="11"/>
    </row>
    <row r="195" spans="4:5" ht="15">
      <c r="D195" s="11"/>
      <c r="E195" s="11"/>
    </row>
    <row r="196" spans="4:5" ht="15">
      <c r="D196" s="11"/>
      <c r="E196" s="11"/>
    </row>
    <row r="197" spans="4:5" ht="15">
      <c r="D197" s="11"/>
      <c r="E197" s="11"/>
    </row>
    <row r="198" spans="4:5" ht="15">
      <c r="D198" s="11"/>
      <c r="E198" s="11"/>
    </row>
    <row r="199" spans="4:5" ht="15">
      <c r="D199" s="11"/>
      <c r="E199" s="11"/>
    </row>
    <row r="200" spans="4:5" ht="15">
      <c r="D200" s="11"/>
      <c r="E200" s="11"/>
    </row>
    <row r="201" spans="4:5" ht="15">
      <c r="D201" s="11"/>
      <c r="E201" s="11"/>
    </row>
    <row r="202" spans="4:5" ht="15">
      <c r="D202" s="11"/>
      <c r="E202" s="11"/>
    </row>
    <row r="203" spans="4:5" ht="15">
      <c r="D203" s="11"/>
      <c r="E203" s="11"/>
    </row>
    <row r="204" spans="4:5" ht="15">
      <c r="D204" s="11"/>
      <c r="E204" s="11"/>
    </row>
    <row r="205" spans="4:5" ht="15">
      <c r="D205" s="11"/>
      <c r="E205" s="11"/>
    </row>
    <row r="206" spans="4:5" ht="15">
      <c r="D206" s="11"/>
      <c r="E206" s="11"/>
    </row>
    <row r="207" spans="4:5" ht="15">
      <c r="D207" s="11"/>
      <c r="E207" s="11"/>
    </row>
    <row r="208" spans="4:5" ht="15">
      <c r="D208" s="11"/>
      <c r="E208" s="11"/>
    </row>
    <row r="209" spans="4:5" ht="15">
      <c r="D209" s="11"/>
      <c r="E209" s="11"/>
    </row>
    <row r="210" spans="4:5" ht="15">
      <c r="D210" s="11"/>
      <c r="E210" s="11"/>
    </row>
    <row r="211" spans="4:5" ht="15">
      <c r="D211" s="11"/>
      <c r="E211" s="11"/>
    </row>
    <row r="212" spans="4:5" ht="15">
      <c r="D212" s="11"/>
      <c r="E212" s="11"/>
    </row>
    <row r="213" spans="4:5" ht="15">
      <c r="D213" s="11"/>
      <c r="E213" s="11"/>
    </row>
    <row r="214" spans="4:5" ht="15">
      <c r="D214" s="11"/>
      <c r="E214" s="11"/>
    </row>
    <row r="215" spans="4:5" ht="15">
      <c r="D215" s="11"/>
      <c r="E215" s="11"/>
    </row>
    <row r="216" spans="4:5" ht="15">
      <c r="D216" s="11"/>
      <c r="E216" s="11"/>
    </row>
    <row r="217" spans="4:5" ht="15">
      <c r="D217" s="11"/>
      <c r="E217" s="11"/>
    </row>
    <row r="218" spans="4:5" ht="15">
      <c r="D218" s="11"/>
      <c r="E218" s="11"/>
    </row>
    <row r="219" spans="4:5" ht="15">
      <c r="D219" s="11"/>
      <c r="E219" s="11"/>
    </row>
    <row r="220" spans="4:5" ht="15">
      <c r="D220" s="11"/>
      <c r="E220" s="11"/>
    </row>
    <row r="221" spans="4:5" ht="15">
      <c r="D221" s="11"/>
      <c r="E221" s="11"/>
    </row>
    <row r="222" spans="4:5" ht="15">
      <c r="D222" s="11"/>
      <c r="E222" s="11"/>
    </row>
    <row r="223" spans="4:5" ht="15">
      <c r="D223" s="11"/>
      <c r="E223" s="11"/>
    </row>
    <row r="224" spans="4:5" ht="15">
      <c r="D224" s="11"/>
      <c r="E224" s="11"/>
    </row>
    <row r="225" spans="4:5" ht="15">
      <c r="D225" s="11"/>
      <c r="E225" s="11"/>
    </row>
    <row r="226" spans="4:5" ht="15">
      <c r="D226" s="11"/>
      <c r="E226" s="11"/>
    </row>
    <row r="227" spans="4:5" ht="15">
      <c r="D227" s="11"/>
      <c r="E227" s="11"/>
    </row>
    <row r="228" spans="4:5" ht="15">
      <c r="D228" s="11"/>
      <c r="E228" s="11"/>
    </row>
    <row r="229" spans="4:5" ht="15">
      <c r="D229" s="11"/>
      <c r="E229" s="11"/>
    </row>
    <row r="230" spans="4:5" ht="15">
      <c r="D230" s="11"/>
      <c r="E230" s="11"/>
    </row>
    <row r="231" spans="4:5" ht="15">
      <c r="D231" s="11"/>
      <c r="E231" s="11"/>
    </row>
    <row r="232" spans="4:5" ht="15">
      <c r="D232" s="11"/>
      <c r="E232" s="11"/>
    </row>
    <row r="233" spans="4:5" ht="15">
      <c r="D233" s="11"/>
      <c r="E233" s="11"/>
    </row>
    <row r="234" spans="4:5" ht="15">
      <c r="D234" s="11"/>
      <c r="E234" s="11"/>
    </row>
    <row r="235" spans="4:5" ht="15">
      <c r="D235" s="11"/>
      <c r="E235" s="11"/>
    </row>
    <row r="236" spans="4:5" ht="15">
      <c r="D236" s="11"/>
      <c r="E236" s="11"/>
    </row>
    <row r="237" spans="4:5" ht="15">
      <c r="D237" s="11"/>
      <c r="E237" s="11"/>
    </row>
    <row r="238" spans="4:5" ht="15">
      <c r="D238" s="11"/>
      <c r="E238" s="11"/>
    </row>
    <row r="239" spans="4:5" ht="15">
      <c r="D239" s="11"/>
      <c r="E239" s="11"/>
    </row>
    <row r="240" spans="4:5" ht="15">
      <c r="D240" s="11"/>
      <c r="E240" s="11"/>
    </row>
    <row r="241" spans="4:5" ht="15">
      <c r="D241" s="11"/>
      <c r="E241" s="11"/>
    </row>
    <row r="242" spans="4:5" ht="15">
      <c r="D242" s="11"/>
      <c r="E242" s="11"/>
    </row>
    <row r="243" spans="4:5" ht="15">
      <c r="D243" s="11"/>
      <c r="E243" s="11"/>
    </row>
    <row r="244" spans="4:5" ht="15">
      <c r="D244" s="11"/>
      <c r="E244" s="11"/>
    </row>
    <row r="245" spans="4:5" ht="15">
      <c r="D245" s="11"/>
      <c r="E245" s="11"/>
    </row>
    <row r="246" spans="4:5" ht="15">
      <c r="D246" s="11"/>
      <c r="E246" s="11"/>
    </row>
    <row r="247" spans="4:5" ht="15">
      <c r="D247" s="11"/>
      <c r="E247" s="11"/>
    </row>
    <row r="248" spans="4:5" ht="15">
      <c r="D248" s="11"/>
      <c r="E248" s="11"/>
    </row>
    <row r="249" spans="4:5" ht="15">
      <c r="D249" s="11"/>
      <c r="E249" s="11"/>
    </row>
    <row r="250" spans="4:5" ht="15">
      <c r="D250" s="11"/>
      <c r="E250" s="11"/>
    </row>
    <row r="251" spans="4:5" ht="15">
      <c r="D251" s="11"/>
      <c r="E251" s="11"/>
    </row>
    <row r="252" spans="4:5" ht="15">
      <c r="D252" s="11"/>
      <c r="E252" s="11"/>
    </row>
    <row r="253" spans="4:5" ht="15">
      <c r="D253" s="11"/>
      <c r="E253" s="11"/>
    </row>
    <row r="254" spans="4:5" ht="15">
      <c r="D254" s="11"/>
      <c r="E254" s="11"/>
    </row>
    <row r="255" spans="4:5" ht="15">
      <c r="D255" s="11"/>
      <c r="E255" s="11"/>
    </row>
    <row r="256" spans="4:5" ht="15">
      <c r="D256" s="11"/>
      <c r="E256" s="11"/>
    </row>
    <row r="257" spans="4:5" ht="15">
      <c r="D257" s="11"/>
      <c r="E257" s="11"/>
    </row>
    <row r="258" spans="4:5" ht="15">
      <c r="D258" s="11"/>
      <c r="E258" s="11"/>
    </row>
    <row r="259" spans="4:5" ht="15">
      <c r="D259" s="11"/>
      <c r="E259" s="11"/>
    </row>
    <row r="260" spans="4:5" ht="15">
      <c r="D260" s="11"/>
      <c r="E260" s="11"/>
    </row>
    <row r="261" spans="4:5" ht="15">
      <c r="D261" s="11"/>
      <c r="E261" s="11"/>
    </row>
    <row r="262" spans="4:5" ht="15">
      <c r="D262" s="11"/>
      <c r="E262" s="11"/>
    </row>
    <row r="263" spans="4:5" ht="15">
      <c r="D263" s="11"/>
      <c r="E263" s="11"/>
    </row>
    <row r="264" spans="4:5" ht="15">
      <c r="D264" s="11"/>
      <c r="E264" s="11"/>
    </row>
    <row r="265" spans="4:5" ht="15">
      <c r="D265" s="11"/>
      <c r="E265" s="11"/>
    </row>
    <row r="266" spans="4:5" ht="15">
      <c r="D266" s="11"/>
      <c r="E266" s="11"/>
    </row>
    <row r="267" spans="4:5" ht="15">
      <c r="D267" s="11"/>
      <c r="E267" s="11"/>
    </row>
    <row r="268" spans="4:5" ht="15">
      <c r="D268" s="11"/>
      <c r="E268" s="11"/>
    </row>
    <row r="269" spans="4:5" ht="15">
      <c r="D269" s="11"/>
      <c r="E269" s="11"/>
    </row>
    <row r="270" spans="4:5" ht="15">
      <c r="D270" s="11"/>
      <c r="E270" s="11"/>
    </row>
    <row r="271" spans="4:5" ht="15">
      <c r="D271" s="11"/>
      <c r="E271" s="11"/>
    </row>
    <row r="272" spans="4:5" ht="15">
      <c r="D272" s="11"/>
      <c r="E272" s="11"/>
    </row>
    <row r="273" spans="4:5" ht="15">
      <c r="D273" s="11"/>
      <c r="E273" s="11"/>
    </row>
    <row r="274" spans="4:5" ht="15">
      <c r="D274" s="11"/>
      <c r="E274" s="11"/>
    </row>
    <row r="275" spans="4:5" ht="15">
      <c r="D275" s="11"/>
      <c r="E275" s="11"/>
    </row>
    <row r="276" spans="4:5" ht="15">
      <c r="D276" s="11"/>
      <c r="E276" s="11"/>
    </row>
    <row r="277" spans="4:5" ht="15">
      <c r="D277" s="11"/>
      <c r="E277" s="11"/>
    </row>
    <row r="278" spans="4:5" ht="15">
      <c r="D278" s="11"/>
      <c r="E278" s="11"/>
    </row>
    <row r="279" spans="4:5" ht="15">
      <c r="D279" s="11"/>
      <c r="E279" s="11"/>
    </row>
    <row r="280" spans="4:5" ht="15">
      <c r="D280" s="11"/>
      <c r="E280" s="11"/>
    </row>
    <row r="281" spans="4:5" ht="15">
      <c r="D281" s="11"/>
      <c r="E281" s="11"/>
    </row>
    <row r="282" spans="4:5" ht="15">
      <c r="D282" s="11"/>
      <c r="E282" s="11"/>
    </row>
    <row r="283" spans="4:5" ht="15">
      <c r="D283" s="11"/>
      <c r="E283" s="11"/>
    </row>
    <row r="284" spans="4:5" ht="15">
      <c r="D284" s="11"/>
      <c r="E284" s="11"/>
    </row>
    <row r="285" spans="4:5" ht="15">
      <c r="D285" s="11"/>
      <c r="E285" s="11"/>
    </row>
    <row r="286" spans="4:5" ht="15">
      <c r="D286" s="11"/>
      <c r="E286" s="11"/>
    </row>
    <row r="287" spans="4:5" ht="15">
      <c r="D287" s="11"/>
      <c r="E287" s="11"/>
    </row>
    <row r="288" spans="4:5" ht="15">
      <c r="D288" s="11"/>
      <c r="E288" s="11"/>
    </row>
    <row r="289" spans="4:5" ht="15">
      <c r="D289" s="11"/>
      <c r="E289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2"/>
  <sheetViews>
    <sheetView workbookViewId="0" topLeftCell="A1">
      <selection activeCell="G30" sqref="G30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10" customWidth="1"/>
    <col min="5" max="5" width="8.7109375" style="7" customWidth="1"/>
    <col min="6" max="6" width="8.7109375" style="6" customWidth="1"/>
    <col min="7" max="7" width="20.7109375" style="6" customWidth="1"/>
    <col min="8" max="8" width="12.7109375" style="5" customWidth="1"/>
    <col min="9" max="10" width="12.7109375" style="184" customWidth="1"/>
    <col min="11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604</v>
      </c>
      <c r="E2" s="25"/>
      <c r="F2" s="25"/>
      <c r="G2" s="23"/>
      <c r="H2" s="24"/>
      <c r="I2" s="102"/>
      <c r="J2" s="102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0" s="19" customFormat="1" ht="14.25" customHeight="1">
      <c r="A4" s="51" t="s">
        <v>788</v>
      </c>
      <c r="B4" s="33" t="s">
        <v>626</v>
      </c>
      <c r="C4" s="33" t="s">
        <v>50</v>
      </c>
      <c r="D4" s="33" t="s">
        <v>145</v>
      </c>
      <c r="E4" s="40">
        <v>128</v>
      </c>
      <c r="F4" s="40">
        <f>(E4*20%)+E4</f>
        <v>153.6</v>
      </c>
      <c r="G4" s="38" t="s">
        <v>377</v>
      </c>
      <c r="H4" s="40">
        <v>3206</v>
      </c>
      <c r="I4" s="111"/>
      <c r="J4" s="109"/>
    </row>
    <row r="5" spans="1:12" s="19" customFormat="1" ht="13.5" customHeight="1">
      <c r="A5" s="51" t="s">
        <v>788</v>
      </c>
      <c r="B5" s="33" t="s">
        <v>626</v>
      </c>
      <c r="C5" s="33" t="s">
        <v>53</v>
      </c>
      <c r="D5" s="33" t="s">
        <v>145</v>
      </c>
      <c r="E5" s="40">
        <v>160</v>
      </c>
      <c r="F5" s="40">
        <f>(E5*20%)+E5</f>
        <v>192</v>
      </c>
      <c r="G5" s="38" t="s">
        <v>378</v>
      </c>
      <c r="H5" s="40">
        <v>10179</v>
      </c>
      <c r="I5" s="111"/>
      <c r="J5" s="109"/>
      <c r="L5" s="25"/>
    </row>
    <row r="6" spans="1:10" s="19" customFormat="1" ht="12.75">
      <c r="A6" s="51" t="s">
        <v>788</v>
      </c>
      <c r="B6" s="33" t="s">
        <v>626</v>
      </c>
      <c r="C6" s="33" t="s">
        <v>99</v>
      </c>
      <c r="D6" s="33" t="s">
        <v>145</v>
      </c>
      <c r="E6" s="40">
        <v>132</v>
      </c>
      <c r="F6" s="40">
        <f>(E6*20%)+E6</f>
        <v>158.4</v>
      </c>
      <c r="G6" s="38" t="s">
        <v>379</v>
      </c>
      <c r="H6" s="40">
        <v>20516</v>
      </c>
      <c r="I6" s="111"/>
      <c r="J6" s="109"/>
    </row>
    <row r="7" spans="1:10" s="19" customFormat="1" ht="12.75">
      <c r="A7" s="198" t="s">
        <v>788</v>
      </c>
      <c r="B7" s="111" t="s">
        <v>630</v>
      </c>
      <c r="C7" s="111" t="s">
        <v>89</v>
      </c>
      <c r="D7" s="111" t="s">
        <v>169</v>
      </c>
      <c r="E7" s="40">
        <v>6</v>
      </c>
      <c r="F7" s="40">
        <f>(E7*20%)+E7</f>
        <v>7.2</v>
      </c>
      <c r="G7" s="38" t="s">
        <v>380</v>
      </c>
      <c r="H7" s="40">
        <v>3209</v>
      </c>
      <c r="I7" s="111"/>
      <c r="J7" s="109"/>
    </row>
    <row r="8" spans="1:10" s="19" customFormat="1" ht="12.75">
      <c r="A8" s="51"/>
      <c r="B8" s="33"/>
      <c r="C8" s="33"/>
      <c r="D8" s="33"/>
      <c r="E8" s="40"/>
      <c r="F8" s="40"/>
      <c r="G8" s="38" t="s">
        <v>381</v>
      </c>
      <c r="H8" s="40">
        <v>4290</v>
      </c>
      <c r="I8" s="111"/>
      <c r="J8" s="109"/>
    </row>
    <row r="9" spans="1:10" s="19" customFormat="1" ht="12.75">
      <c r="A9" s="51"/>
      <c r="B9" s="33"/>
      <c r="C9" s="33"/>
      <c r="D9" s="33"/>
      <c r="E9" s="40"/>
      <c r="F9" s="40"/>
      <c r="G9" s="38" t="s">
        <v>382</v>
      </c>
      <c r="H9" s="40">
        <v>20416</v>
      </c>
      <c r="I9" s="111"/>
      <c r="J9" s="109"/>
    </row>
    <row r="10" spans="1:10" s="19" customFormat="1" ht="12.75">
      <c r="A10" s="51"/>
      <c r="B10" s="33"/>
      <c r="C10" s="33"/>
      <c r="D10" s="33"/>
      <c r="E10" s="40"/>
      <c r="F10" s="40"/>
      <c r="G10" s="38" t="s">
        <v>383</v>
      </c>
      <c r="H10" s="40">
        <v>7445</v>
      </c>
      <c r="I10" s="111"/>
      <c r="J10" s="109"/>
    </row>
    <row r="11" spans="1:10" s="19" customFormat="1" ht="12.75">
      <c r="A11" s="51"/>
      <c r="B11" s="33"/>
      <c r="C11" s="33"/>
      <c r="D11" s="33"/>
      <c r="E11" s="40"/>
      <c r="F11" s="40"/>
      <c r="G11" s="38" t="s">
        <v>384</v>
      </c>
      <c r="H11" s="40">
        <v>1970</v>
      </c>
      <c r="I11" s="111"/>
      <c r="J11" s="109"/>
    </row>
    <row r="12" spans="1:10" s="19" customFormat="1" ht="12.75">
      <c r="A12" s="51"/>
      <c r="B12" s="33"/>
      <c r="C12" s="33"/>
      <c r="D12" s="33"/>
      <c r="E12" s="40"/>
      <c r="F12" s="40"/>
      <c r="G12" s="38" t="s">
        <v>385</v>
      </c>
      <c r="H12" s="40">
        <v>6418</v>
      </c>
      <c r="I12" s="111"/>
      <c r="J12" s="109"/>
    </row>
    <row r="13" spans="1:10" s="19" customFormat="1" ht="12.75">
      <c r="A13" s="51"/>
      <c r="B13" s="33"/>
      <c r="C13" s="33"/>
      <c r="D13" s="33"/>
      <c r="E13" s="40"/>
      <c r="F13" s="40"/>
      <c r="G13" s="38" t="s">
        <v>386</v>
      </c>
      <c r="H13" s="40">
        <v>8839</v>
      </c>
      <c r="I13" s="111"/>
      <c r="J13" s="109"/>
    </row>
    <row r="14" spans="1:10" s="19" customFormat="1" ht="12.75">
      <c r="A14" s="51"/>
      <c r="B14" s="33"/>
      <c r="C14" s="33"/>
      <c r="D14" s="33"/>
      <c r="E14" s="40"/>
      <c r="F14" s="40"/>
      <c r="G14" s="38" t="s">
        <v>387</v>
      </c>
      <c r="H14" s="40">
        <v>14981</v>
      </c>
      <c r="I14" s="111"/>
      <c r="J14" s="109"/>
    </row>
    <row r="15" spans="1:10" s="19" customFormat="1" ht="12.75">
      <c r="A15" s="51"/>
      <c r="B15" s="33"/>
      <c r="C15" s="33"/>
      <c r="D15" s="33"/>
      <c r="E15" s="40"/>
      <c r="F15" s="40"/>
      <c r="G15" s="38" t="s">
        <v>388</v>
      </c>
      <c r="H15" s="40">
        <v>7514</v>
      </c>
      <c r="I15" s="111"/>
      <c r="J15" s="109"/>
    </row>
    <row r="16" spans="1:10" s="19" customFormat="1" ht="12.75">
      <c r="A16" s="51"/>
      <c r="B16" s="33"/>
      <c r="C16" s="33"/>
      <c r="D16" s="33"/>
      <c r="E16" s="40"/>
      <c r="F16" s="40"/>
      <c r="G16" s="38" t="s">
        <v>389</v>
      </c>
      <c r="H16" s="40">
        <v>5956</v>
      </c>
      <c r="I16" s="111"/>
      <c r="J16" s="109"/>
    </row>
    <row r="17" spans="1:10" s="19" customFormat="1" ht="12.75">
      <c r="A17" s="51"/>
      <c r="B17" s="33"/>
      <c r="C17" s="33"/>
      <c r="D17" s="33"/>
      <c r="E17" s="40"/>
      <c r="F17" s="40"/>
      <c r="G17" s="38" t="s">
        <v>390</v>
      </c>
      <c r="H17" s="40">
        <v>10224</v>
      </c>
      <c r="I17" s="111"/>
      <c r="J17" s="109"/>
    </row>
    <row r="18" spans="1:10" s="19" customFormat="1" ht="12.75">
      <c r="A18" s="51"/>
      <c r="B18" s="33"/>
      <c r="C18" s="33"/>
      <c r="D18" s="33"/>
      <c r="E18" s="40"/>
      <c r="F18" s="40"/>
      <c r="G18" s="38" t="s">
        <v>391</v>
      </c>
      <c r="H18" s="40">
        <v>5503</v>
      </c>
      <c r="I18" s="111"/>
      <c r="J18" s="109"/>
    </row>
    <row r="19" spans="1:10" s="19" customFormat="1" ht="12.75">
      <c r="A19" s="51"/>
      <c r="B19" s="33"/>
      <c r="C19" s="33"/>
      <c r="D19" s="33"/>
      <c r="E19" s="40"/>
      <c r="F19" s="40"/>
      <c r="G19" s="38" t="s">
        <v>392</v>
      </c>
      <c r="H19" s="40">
        <v>5653</v>
      </c>
      <c r="I19" s="111"/>
      <c r="J19" s="109"/>
    </row>
    <row r="20" spans="1:10" s="19" customFormat="1" ht="12.75">
      <c r="A20" s="51"/>
      <c r="B20" s="33"/>
      <c r="C20" s="33"/>
      <c r="D20" s="33"/>
      <c r="E20" s="40"/>
      <c r="F20" s="40"/>
      <c r="G20" s="38" t="s">
        <v>393</v>
      </c>
      <c r="H20" s="40">
        <v>10208</v>
      </c>
      <c r="I20" s="111"/>
      <c r="J20" s="109"/>
    </row>
    <row r="21" spans="1:10" s="19" customFormat="1" ht="12.75">
      <c r="A21" s="51"/>
      <c r="B21" s="33"/>
      <c r="C21" s="33"/>
      <c r="D21" s="33"/>
      <c r="E21" s="40"/>
      <c r="F21" s="40"/>
      <c r="G21" s="38" t="s">
        <v>394</v>
      </c>
      <c r="H21" s="40">
        <v>6041</v>
      </c>
      <c r="I21" s="111"/>
      <c r="J21" s="109"/>
    </row>
    <row r="22" spans="1:10" s="19" customFormat="1" ht="12.75">
      <c r="A22" s="51"/>
      <c r="B22" s="33"/>
      <c r="C22" s="33"/>
      <c r="D22" s="33"/>
      <c r="E22" s="40"/>
      <c r="F22" s="40"/>
      <c r="G22" s="38" t="s">
        <v>395</v>
      </c>
      <c r="H22" s="40">
        <v>5836</v>
      </c>
      <c r="I22" s="111"/>
      <c r="J22" s="109"/>
    </row>
    <row r="23" spans="1:10" s="19" customFormat="1" ht="12.75">
      <c r="A23" s="51"/>
      <c r="B23" s="33"/>
      <c r="C23" s="33"/>
      <c r="D23" s="33"/>
      <c r="E23" s="40"/>
      <c r="F23" s="40"/>
      <c r="G23" s="38" t="s">
        <v>396</v>
      </c>
      <c r="H23" s="40">
        <v>100676</v>
      </c>
      <c r="I23" s="111"/>
      <c r="J23" s="109"/>
    </row>
    <row r="24" spans="1:10" s="19" customFormat="1" ht="12.75">
      <c r="A24" s="51"/>
      <c r="B24" s="33"/>
      <c r="C24" s="32"/>
      <c r="D24" s="33"/>
      <c r="E24" s="40"/>
      <c r="F24" s="40"/>
      <c r="G24" s="38" t="s">
        <v>397</v>
      </c>
      <c r="H24" s="40">
        <v>6012</v>
      </c>
      <c r="I24" s="111"/>
      <c r="J24" s="109"/>
    </row>
    <row r="25" spans="1:10" s="20" customFormat="1" ht="12.75">
      <c r="A25" s="50"/>
      <c r="B25" s="32"/>
      <c r="C25" s="32" t="s">
        <v>789</v>
      </c>
      <c r="D25" s="32"/>
      <c r="E25" s="183">
        <f>SUM(E4:E24)</f>
        <v>426</v>
      </c>
      <c r="F25" s="60">
        <f>(E25*20%)+E25</f>
        <v>511.2</v>
      </c>
      <c r="G25" s="60"/>
      <c r="H25" s="60">
        <f>SUM(H4:H24)</f>
        <v>265092</v>
      </c>
      <c r="I25" s="69">
        <f>D27*H25</f>
        <v>536.0479380403939</v>
      </c>
      <c r="J25" s="122">
        <f>D28*H25</f>
        <v>316656.5674529981</v>
      </c>
    </row>
    <row r="26" spans="1:10" s="20" customFormat="1" ht="13.5" thickBot="1">
      <c r="A26" s="52"/>
      <c r="B26" s="43"/>
      <c r="C26" s="43" t="s">
        <v>824</v>
      </c>
      <c r="D26" s="43"/>
      <c r="E26" s="177">
        <v>426</v>
      </c>
      <c r="F26" s="46">
        <f>(E26*20%)+E26</f>
        <v>511.2</v>
      </c>
      <c r="G26" s="43"/>
      <c r="H26" s="46">
        <v>265092</v>
      </c>
      <c r="I26" s="54">
        <f>D27*H26</f>
        <v>536.0479380403939</v>
      </c>
      <c r="J26" s="110">
        <f>D28*H26</f>
        <v>316656.5674529981</v>
      </c>
    </row>
    <row r="27" spans="3:11" s="101" customFormat="1" ht="12.75">
      <c r="C27" s="101" t="s">
        <v>762</v>
      </c>
      <c r="D27" s="106">
        <v>0.00202212038854584</v>
      </c>
      <c r="E27" s="107"/>
      <c r="F27" s="107"/>
      <c r="G27" s="107"/>
      <c r="H27" s="128"/>
      <c r="I27" s="63"/>
      <c r="J27" s="107"/>
      <c r="K27" s="107"/>
    </row>
    <row r="28" spans="3:11" s="101" customFormat="1" ht="12.75">
      <c r="C28" s="101" t="s">
        <v>763</v>
      </c>
      <c r="D28" s="106">
        <v>1.1945157434136</v>
      </c>
      <c r="E28" s="107"/>
      <c r="F28" s="107"/>
      <c r="G28" s="107"/>
      <c r="H28" s="128"/>
      <c r="I28" s="103"/>
      <c r="J28" s="107"/>
      <c r="K28" s="107"/>
    </row>
    <row r="29" spans="3:11" s="101" customFormat="1" ht="12.75">
      <c r="C29" s="101" t="s">
        <v>766</v>
      </c>
      <c r="D29" s="106">
        <v>590.724345681818</v>
      </c>
      <c r="E29" s="107"/>
      <c r="F29" s="107"/>
      <c r="G29" s="107"/>
      <c r="H29" s="128"/>
      <c r="I29" s="103"/>
      <c r="J29" s="107"/>
      <c r="K29" s="107"/>
    </row>
    <row r="30" spans="1:10" s="20" customFormat="1" ht="12.75">
      <c r="A30" s="22"/>
      <c r="E30" s="65"/>
      <c r="F30" s="65"/>
      <c r="G30" s="59"/>
      <c r="H30" s="66"/>
      <c r="I30" s="63"/>
      <c r="J30" s="115"/>
    </row>
    <row r="31" spans="5:11" s="101" customFormat="1" ht="12.75">
      <c r="E31" s="107"/>
      <c r="F31" s="107"/>
      <c r="G31" s="107"/>
      <c r="H31" s="128"/>
      <c r="I31" s="63"/>
      <c r="J31" s="107"/>
      <c r="K31" s="107"/>
    </row>
    <row r="32" spans="1:7" ht="15">
      <c r="A32" s="8" t="s">
        <v>848</v>
      </c>
      <c r="F32" s="11"/>
      <c r="G32" s="11"/>
    </row>
    <row r="33" spans="6:7" ht="15">
      <c r="F33" s="11"/>
      <c r="G33" s="11"/>
    </row>
    <row r="34" spans="6:7" ht="15">
      <c r="F34" s="11"/>
      <c r="G34" s="11"/>
    </row>
    <row r="35" spans="6:7" ht="15">
      <c r="F35" s="11"/>
      <c r="G35" s="11"/>
    </row>
    <row r="36" spans="6:7" ht="15">
      <c r="F36" s="11"/>
      <c r="G36" s="11"/>
    </row>
    <row r="37" spans="6:7" ht="15">
      <c r="F37" s="11"/>
      <c r="G37" s="11"/>
    </row>
    <row r="38" spans="6:7" ht="15">
      <c r="F38" s="11"/>
      <c r="G38" s="11"/>
    </row>
    <row r="39" spans="6:7" ht="15">
      <c r="F39" s="11"/>
      <c r="G39" s="11"/>
    </row>
    <row r="40" spans="6:7" ht="15">
      <c r="F40" s="11"/>
      <c r="G40" s="11"/>
    </row>
    <row r="41" spans="6:7" ht="15">
      <c r="F41" s="11"/>
      <c r="G41" s="11"/>
    </row>
    <row r="42" spans="6:7" ht="15">
      <c r="F42" s="11"/>
      <c r="G42" s="11"/>
    </row>
    <row r="43" spans="6:7" ht="15">
      <c r="F43" s="11"/>
      <c r="G43" s="11"/>
    </row>
    <row r="44" spans="6:7" ht="15">
      <c r="F44" s="11"/>
      <c r="G44" s="11"/>
    </row>
    <row r="45" spans="6:7" ht="15">
      <c r="F45" s="11"/>
      <c r="G45" s="11"/>
    </row>
    <row r="46" spans="6:7" ht="15">
      <c r="F46" s="11"/>
      <c r="G46" s="11"/>
    </row>
    <row r="47" spans="6:7" ht="15">
      <c r="F47" s="11"/>
      <c r="G47" s="11"/>
    </row>
    <row r="48" spans="6:7" ht="15">
      <c r="F48" s="11"/>
      <c r="G48" s="11"/>
    </row>
    <row r="49" spans="6:7" ht="15">
      <c r="F49" s="11"/>
      <c r="G49" s="11"/>
    </row>
    <row r="50" spans="6:7" ht="15">
      <c r="F50" s="11"/>
      <c r="G50" s="11"/>
    </row>
    <row r="51" spans="6:7" ht="15">
      <c r="F51" s="11"/>
      <c r="G51" s="11"/>
    </row>
    <row r="52" spans="6:7" ht="15">
      <c r="F52" s="11"/>
      <c r="G52" s="11"/>
    </row>
    <row r="53" spans="6:7" ht="15">
      <c r="F53" s="11"/>
      <c r="G53" s="11"/>
    </row>
    <row r="54" spans="6:7" ht="15">
      <c r="F54" s="11"/>
      <c r="G54" s="11"/>
    </row>
    <row r="55" spans="6:7" ht="15">
      <c r="F55" s="11"/>
      <c r="G55" s="11"/>
    </row>
    <row r="56" spans="6:7" ht="15">
      <c r="F56" s="11"/>
      <c r="G56" s="11"/>
    </row>
    <row r="57" spans="6:7" ht="15">
      <c r="F57" s="11"/>
      <c r="G57" s="11"/>
    </row>
    <row r="58" spans="6:7" ht="15">
      <c r="F58" s="11"/>
      <c r="G58" s="11"/>
    </row>
    <row r="59" spans="6:7" ht="15">
      <c r="F59" s="11"/>
      <c r="G59" s="11"/>
    </row>
    <row r="60" spans="6:7" ht="15">
      <c r="F60" s="11"/>
      <c r="G60" s="11"/>
    </row>
    <row r="61" spans="6:7" ht="15">
      <c r="F61" s="11"/>
      <c r="G61" s="11"/>
    </row>
    <row r="62" spans="6:7" ht="15">
      <c r="F62" s="11"/>
      <c r="G62" s="11"/>
    </row>
    <row r="63" spans="6:7" ht="15">
      <c r="F63" s="11"/>
      <c r="G63" s="11"/>
    </row>
    <row r="64" spans="6:7" ht="15">
      <c r="F64" s="11"/>
      <c r="G64" s="11"/>
    </row>
    <row r="65" spans="6:7" ht="15">
      <c r="F65" s="11"/>
      <c r="G65" s="11"/>
    </row>
    <row r="66" spans="6:7" ht="15">
      <c r="F66" s="11"/>
      <c r="G66" s="11"/>
    </row>
    <row r="67" spans="6:7" ht="15">
      <c r="F67" s="11"/>
      <c r="G67" s="11"/>
    </row>
    <row r="68" spans="6:7" ht="15">
      <c r="F68" s="11"/>
      <c r="G68" s="11"/>
    </row>
    <row r="69" spans="6:7" ht="15">
      <c r="F69" s="11"/>
      <c r="G69" s="11"/>
    </row>
    <row r="70" spans="6:7" ht="15">
      <c r="F70" s="11"/>
      <c r="G70" s="11"/>
    </row>
    <row r="71" spans="6:7" ht="15">
      <c r="F71" s="11"/>
      <c r="G71" s="11"/>
    </row>
    <row r="72" spans="6:7" ht="15">
      <c r="F72" s="11"/>
      <c r="G72" s="11"/>
    </row>
    <row r="73" spans="6:7" ht="15">
      <c r="F73" s="11"/>
      <c r="G73" s="11"/>
    </row>
    <row r="74" spans="6:7" ht="15">
      <c r="F74" s="11"/>
      <c r="G74" s="11"/>
    </row>
    <row r="75" spans="6:7" ht="15">
      <c r="F75" s="11"/>
      <c r="G75" s="11"/>
    </row>
    <row r="76" spans="6:7" ht="15">
      <c r="F76" s="11"/>
      <c r="G76" s="11"/>
    </row>
    <row r="77" spans="6:7" ht="15">
      <c r="F77" s="11"/>
      <c r="G77" s="11"/>
    </row>
    <row r="78" spans="6:7" ht="15">
      <c r="F78" s="11"/>
      <c r="G78" s="11"/>
    </row>
    <row r="79" spans="6:7" ht="15">
      <c r="F79" s="11"/>
      <c r="G79" s="11"/>
    </row>
    <row r="80" spans="6:7" ht="15">
      <c r="F80" s="11"/>
      <c r="G80" s="11"/>
    </row>
    <row r="81" spans="6:7" ht="15">
      <c r="F81" s="11"/>
      <c r="G81" s="11"/>
    </row>
    <row r="82" spans="6:7" ht="15">
      <c r="F82" s="11"/>
      <c r="G82" s="11"/>
    </row>
    <row r="83" spans="6:7" ht="15">
      <c r="F83" s="11"/>
      <c r="G83" s="11"/>
    </row>
    <row r="84" spans="6:7" ht="15">
      <c r="F84" s="11"/>
      <c r="G84" s="11"/>
    </row>
    <row r="85" spans="6:7" ht="15">
      <c r="F85" s="11"/>
      <c r="G85" s="11"/>
    </row>
    <row r="86" spans="6:7" ht="15">
      <c r="F86" s="11"/>
      <c r="G86" s="11"/>
    </row>
    <row r="87" spans="6:7" ht="15">
      <c r="F87" s="11"/>
      <c r="G87" s="11"/>
    </row>
    <row r="88" spans="6:7" ht="15">
      <c r="F88" s="11"/>
      <c r="G88" s="11"/>
    </row>
    <row r="89" spans="6:7" ht="15">
      <c r="F89" s="11"/>
      <c r="G89" s="11"/>
    </row>
    <row r="90" spans="6:7" ht="15">
      <c r="F90" s="11"/>
      <c r="G90" s="11"/>
    </row>
    <row r="91" spans="6:7" ht="15">
      <c r="F91" s="11"/>
      <c r="G91" s="11"/>
    </row>
    <row r="92" spans="6:7" ht="15">
      <c r="F92" s="11"/>
      <c r="G92" s="11"/>
    </row>
    <row r="93" spans="6:7" ht="15">
      <c r="F93" s="11"/>
      <c r="G93" s="11"/>
    </row>
    <row r="94" spans="6:7" ht="15">
      <c r="F94" s="11"/>
      <c r="G94" s="11"/>
    </row>
    <row r="95" spans="6:7" ht="15">
      <c r="F95" s="11"/>
      <c r="G95" s="11"/>
    </row>
    <row r="96" spans="6:7" ht="15">
      <c r="F96" s="11"/>
      <c r="G96" s="11"/>
    </row>
    <row r="97" spans="6:7" ht="15">
      <c r="F97" s="11"/>
      <c r="G97" s="11"/>
    </row>
    <row r="98" spans="6:7" ht="15">
      <c r="F98" s="11"/>
      <c r="G98" s="11"/>
    </row>
    <row r="99" spans="6:7" ht="15">
      <c r="F99" s="11"/>
      <c r="G99" s="11"/>
    </row>
    <row r="100" spans="6:7" ht="15">
      <c r="F100" s="11"/>
      <c r="G100" s="11"/>
    </row>
    <row r="101" spans="6:7" ht="15">
      <c r="F101" s="11"/>
      <c r="G101" s="11"/>
    </row>
    <row r="102" spans="6:7" ht="15">
      <c r="F102" s="11"/>
      <c r="G102" s="11"/>
    </row>
    <row r="103" spans="6:7" ht="15">
      <c r="F103" s="11"/>
      <c r="G103" s="11"/>
    </row>
    <row r="104" spans="6:7" ht="15">
      <c r="F104" s="11"/>
      <c r="G104" s="11"/>
    </row>
    <row r="105" spans="6:7" ht="15">
      <c r="F105" s="11"/>
      <c r="G105" s="11"/>
    </row>
    <row r="106" spans="6:7" ht="15">
      <c r="F106" s="11"/>
      <c r="G106" s="11"/>
    </row>
    <row r="107" spans="6:7" ht="15">
      <c r="F107" s="11"/>
      <c r="G107" s="11"/>
    </row>
    <row r="108" spans="6:7" ht="15">
      <c r="F108" s="11"/>
      <c r="G108" s="11"/>
    </row>
    <row r="109" spans="6:7" ht="15">
      <c r="F109" s="11"/>
      <c r="G109" s="11"/>
    </row>
    <row r="110" spans="6:7" ht="15">
      <c r="F110" s="11"/>
      <c r="G110" s="11"/>
    </row>
    <row r="111" spans="6:7" ht="15">
      <c r="F111" s="11"/>
      <c r="G111" s="11"/>
    </row>
    <row r="112" spans="6:7" ht="15">
      <c r="F112" s="11"/>
      <c r="G112" s="11"/>
    </row>
    <row r="113" spans="6:7" ht="15">
      <c r="F113" s="11"/>
      <c r="G113" s="11"/>
    </row>
    <row r="114" spans="6:7" ht="15">
      <c r="F114" s="11"/>
      <c r="G114" s="11"/>
    </row>
    <row r="115" spans="6:7" ht="15">
      <c r="F115" s="11"/>
      <c r="G115" s="11"/>
    </row>
    <row r="116" spans="6:7" ht="15">
      <c r="F116" s="11"/>
      <c r="G116" s="11"/>
    </row>
    <row r="117" spans="6:7" ht="15">
      <c r="F117" s="11"/>
      <c r="G117" s="11"/>
    </row>
    <row r="118" spans="6:7" ht="15">
      <c r="F118" s="11"/>
      <c r="G118" s="11"/>
    </row>
    <row r="119" spans="6:7" ht="15">
      <c r="F119" s="11"/>
      <c r="G119" s="11"/>
    </row>
    <row r="120" spans="6:7" ht="15">
      <c r="F120" s="11"/>
      <c r="G120" s="11"/>
    </row>
    <row r="121" spans="6:7" ht="15">
      <c r="F121" s="11"/>
      <c r="G121" s="11"/>
    </row>
    <row r="122" spans="6:7" ht="15">
      <c r="F122" s="11"/>
      <c r="G122" s="11"/>
    </row>
    <row r="123" spans="6:7" ht="15">
      <c r="F123" s="11"/>
      <c r="G123" s="11"/>
    </row>
    <row r="124" spans="6:7" ht="15">
      <c r="F124" s="11"/>
      <c r="G124" s="11"/>
    </row>
    <row r="125" spans="6:7" ht="15">
      <c r="F125" s="11"/>
      <c r="G125" s="11"/>
    </row>
    <row r="126" spans="6:7" ht="15">
      <c r="F126" s="11"/>
      <c r="G126" s="11"/>
    </row>
    <row r="127" spans="6:7" ht="15">
      <c r="F127" s="11"/>
      <c r="G127" s="11"/>
    </row>
    <row r="128" spans="6:7" ht="15">
      <c r="F128" s="11"/>
      <c r="G128" s="11"/>
    </row>
    <row r="129" spans="6:7" ht="15">
      <c r="F129" s="11"/>
      <c r="G129" s="11"/>
    </row>
    <row r="130" spans="6:7" ht="15">
      <c r="F130" s="11"/>
      <c r="G130" s="11"/>
    </row>
    <row r="131" spans="6:7" ht="15">
      <c r="F131" s="11"/>
      <c r="G131" s="11"/>
    </row>
    <row r="132" spans="6:7" ht="15">
      <c r="F132" s="11"/>
      <c r="G132" s="11"/>
    </row>
    <row r="133" spans="6:7" ht="15">
      <c r="F133" s="11"/>
      <c r="G133" s="11"/>
    </row>
    <row r="134" spans="6:7" ht="15">
      <c r="F134" s="11"/>
      <c r="G134" s="11"/>
    </row>
    <row r="135" spans="6:7" ht="15">
      <c r="F135" s="11"/>
      <c r="G135" s="11"/>
    </row>
    <row r="136" spans="6:7" ht="15">
      <c r="F136" s="11"/>
      <c r="G136" s="11"/>
    </row>
    <row r="137" spans="6:7" ht="15">
      <c r="F137" s="11"/>
      <c r="G137" s="11"/>
    </row>
    <row r="138" spans="6:7" ht="15">
      <c r="F138" s="11"/>
      <c r="G138" s="11"/>
    </row>
    <row r="139" spans="6:7" ht="15">
      <c r="F139" s="11"/>
      <c r="G139" s="11"/>
    </row>
    <row r="140" spans="6:7" ht="15">
      <c r="F140" s="11"/>
      <c r="G140" s="11"/>
    </row>
    <row r="141" spans="6:7" ht="15">
      <c r="F141" s="11"/>
      <c r="G141" s="11"/>
    </row>
    <row r="142" spans="6:7" ht="15">
      <c r="F142" s="11"/>
      <c r="G142" s="11"/>
    </row>
    <row r="143" spans="6:7" ht="15">
      <c r="F143" s="11"/>
      <c r="G143" s="11"/>
    </row>
    <row r="144" spans="6:7" ht="15">
      <c r="F144" s="11"/>
      <c r="G144" s="11"/>
    </row>
    <row r="145" spans="6:7" ht="15">
      <c r="F145" s="11"/>
      <c r="G145" s="11"/>
    </row>
    <row r="146" spans="6:7" ht="15">
      <c r="F146" s="11"/>
      <c r="G146" s="11"/>
    </row>
    <row r="147" spans="6:7" ht="15">
      <c r="F147" s="11"/>
      <c r="G147" s="11"/>
    </row>
    <row r="148" spans="6:7" ht="15">
      <c r="F148" s="11"/>
      <c r="G148" s="11"/>
    </row>
    <row r="149" spans="6:7" ht="15">
      <c r="F149" s="11"/>
      <c r="G149" s="11"/>
    </row>
    <row r="150" spans="6:7" ht="15">
      <c r="F150" s="11"/>
      <c r="G150" s="11"/>
    </row>
    <row r="151" spans="6:7" ht="15">
      <c r="F151" s="11"/>
      <c r="G151" s="11"/>
    </row>
    <row r="152" spans="6:7" ht="15">
      <c r="F152" s="11"/>
      <c r="G152" s="11"/>
    </row>
    <row r="153" spans="6:7" ht="15">
      <c r="F153" s="11"/>
      <c r="G153" s="11"/>
    </row>
    <row r="154" spans="6:7" ht="15">
      <c r="F154" s="11"/>
      <c r="G154" s="11"/>
    </row>
    <row r="155" spans="6:7" ht="15">
      <c r="F155" s="11"/>
      <c r="G155" s="11"/>
    </row>
    <row r="156" spans="6:7" ht="15">
      <c r="F156" s="11"/>
      <c r="G156" s="11"/>
    </row>
    <row r="157" spans="6:7" ht="15">
      <c r="F157" s="11"/>
      <c r="G157" s="11"/>
    </row>
    <row r="158" spans="6:7" ht="15">
      <c r="F158" s="11"/>
      <c r="G158" s="11"/>
    </row>
    <row r="159" spans="6:7" ht="15">
      <c r="F159" s="11"/>
      <c r="G159" s="11"/>
    </row>
    <row r="160" spans="6:7" ht="15">
      <c r="F160" s="11"/>
      <c r="G160" s="11"/>
    </row>
    <row r="161" spans="6:7" ht="15">
      <c r="F161" s="11"/>
      <c r="G161" s="11"/>
    </row>
    <row r="162" spans="6:7" ht="15">
      <c r="F162" s="11"/>
      <c r="G162" s="11"/>
    </row>
    <row r="163" spans="6:7" ht="15">
      <c r="F163" s="11"/>
      <c r="G163" s="11"/>
    </row>
    <row r="164" spans="6:7" ht="15">
      <c r="F164" s="11"/>
      <c r="G164" s="11"/>
    </row>
    <row r="165" spans="6:7" ht="15">
      <c r="F165" s="11"/>
      <c r="G165" s="11"/>
    </row>
    <row r="166" spans="6:7" ht="15">
      <c r="F166" s="11"/>
      <c r="G166" s="11"/>
    </row>
    <row r="167" spans="6:7" ht="15">
      <c r="F167" s="11"/>
      <c r="G167" s="11"/>
    </row>
    <row r="168" spans="6:7" ht="15">
      <c r="F168" s="11"/>
      <c r="G168" s="11"/>
    </row>
    <row r="169" spans="6:7" ht="15">
      <c r="F169" s="11"/>
      <c r="G169" s="11"/>
    </row>
    <row r="170" spans="6:7" ht="15">
      <c r="F170" s="11"/>
      <c r="G170" s="11"/>
    </row>
    <row r="171" spans="6:7" ht="15">
      <c r="F171" s="11"/>
      <c r="G171" s="11"/>
    </row>
    <row r="172" spans="6:7" ht="15">
      <c r="F172" s="11"/>
      <c r="G172" s="11"/>
    </row>
    <row r="173" spans="6:7" ht="15">
      <c r="F173" s="11"/>
      <c r="G173" s="11"/>
    </row>
    <row r="174" spans="6:7" ht="15">
      <c r="F174" s="11"/>
      <c r="G174" s="11"/>
    </row>
    <row r="175" spans="6:7" ht="15">
      <c r="F175" s="11"/>
      <c r="G175" s="11"/>
    </row>
    <row r="176" spans="6:7" ht="15">
      <c r="F176" s="11"/>
      <c r="G176" s="11"/>
    </row>
    <row r="177" spans="6:7" ht="15">
      <c r="F177" s="11"/>
      <c r="G177" s="11"/>
    </row>
    <row r="178" spans="6:7" ht="15">
      <c r="F178" s="11"/>
      <c r="G178" s="11"/>
    </row>
    <row r="179" spans="6:7" ht="15">
      <c r="F179" s="11"/>
      <c r="G179" s="11"/>
    </row>
    <row r="180" spans="6:7" ht="15">
      <c r="F180" s="11"/>
      <c r="G180" s="11"/>
    </row>
    <row r="181" spans="6:7" ht="15">
      <c r="F181" s="11"/>
      <c r="G181" s="11"/>
    </row>
    <row r="182" spans="6:7" ht="15">
      <c r="F182" s="11"/>
      <c r="G182" s="11"/>
    </row>
    <row r="183" spans="6:7" ht="15">
      <c r="F183" s="11"/>
      <c r="G183" s="11"/>
    </row>
    <row r="184" spans="6:7" ht="15">
      <c r="F184" s="11"/>
      <c r="G184" s="11"/>
    </row>
    <row r="185" spans="6:7" ht="15">
      <c r="F185" s="11"/>
      <c r="G185" s="11"/>
    </row>
    <row r="186" spans="6:7" ht="15">
      <c r="F186" s="11"/>
      <c r="G186" s="11"/>
    </row>
    <row r="187" spans="6:7" ht="15">
      <c r="F187" s="11"/>
      <c r="G187" s="11"/>
    </row>
    <row r="188" spans="6:7" ht="15">
      <c r="F188" s="11"/>
      <c r="G188" s="11"/>
    </row>
    <row r="189" spans="6:7" ht="15">
      <c r="F189" s="11"/>
      <c r="G189" s="11"/>
    </row>
    <row r="190" spans="6:7" ht="15">
      <c r="F190" s="11"/>
      <c r="G190" s="11"/>
    </row>
    <row r="191" spans="6:7" ht="15">
      <c r="F191" s="11"/>
      <c r="G191" s="11"/>
    </row>
    <row r="192" spans="6:7" ht="15">
      <c r="F192" s="11"/>
      <c r="G192" s="11"/>
    </row>
    <row r="193" spans="6:7" ht="15">
      <c r="F193" s="11"/>
      <c r="G193" s="11"/>
    </row>
    <row r="194" spans="6:7" ht="15">
      <c r="F194" s="11"/>
      <c r="G194" s="11"/>
    </row>
    <row r="195" spans="6:7" ht="15">
      <c r="F195" s="11"/>
      <c r="G195" s="11"/>
    </row>
    <row r="196" spans="6:7" ht="15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6"/>
  <sheetViews>
    <sheetView workbookViewId="0" topLeftCell="A1">
      <selection activeCell="M5" sqref="M5"/>
    </sheetView>
  </sheetViews>
  <sheetFormatPr defaultColWidth="9.140625" defaultRowHeight="12.75"/>
  <cols>
    <col min="1" max="1" width="3.7109375" style="8" customWidth="1"/>
    <col min="2" max="2" width="9.7109375" style="5" customWidth="1"/>
    <col min="3" max="3" width="50.7109375" style="5" customWidth="1"/>
    <col min="4" max="4" width="20.7109375" style="6" customWidth="1"/>
    <col min="5" max="5" width="8.7109375" style="6" customWidth="1"/>
    <col min="6" max="6" width="8.7109375" style="10" customWidth="1"/>
    <col min="7" max="7" width="20.7109375" style="7" customWidth="1"/>
    <col min="8" max="10" width="12.7109375" style="5" customWidth="1"/>
    <col min="11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605</v>
      </c>
      <c r="E2" s="25"/>
      <c r="F2" s="25"/>
      <c r="G2" s="23"/>
      <c r="H2" s="24"/>
      <c r="I2" s="102"/>
      <c r="J2" s="102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3" s="19" customFormat="1" ht="14.25" customHeight="1">
      <c r="A4" s="36" t="s">
        <v>790</v>
      </c>
      <c r="B4" s="37" t="s">
        <v>769</v>
      </c>
      <c r="C4" s="33" t="s">
        <v>69</v>
      </c>
      <c r="D4" s="33" t="s">
        <v>158</v>
      </c>
      <c r="E4" s="104">
        <v>81</v>
      </c>
      <c r="F4" s="40">
        <f>(E4*20%)+E4</f>
        <v>97.2</v>
      </c>
      <c r="G4" s="38" t="s">
        <v>398</v>
      </c>
      <c r="H4" s="40">
        <v>69958</v>
      </c>
      <c r="I4" s="33"/>
      <c r="J4" s="41"/>
      <c r="M4" s="25">
        <f>E4+E5+E6</f>
        <v>264</v>
      </c>
    </row>
    <row r="5" spans="1:10" s="19" customFormat="1" ht="13.5" customHeight="1">
      <c r="A5" s="36" t="s">
        <v>790</v>
      </c>
      <c r="B5" s="33" t="s">
        <v>769</v>
      </c>
      <c r="C5" s="33" t="s">
        <v>71</v>
      </c>
      <c r="D5" s="33" t="s">
        <v>158</v>
      </c>
      <c r="E5" s="104">
        <v>157</v>
      </c>
      <c r="F5" s="40">
        <f>(E5*20%)+E5</f>
        <v>188.4</v>
      </c>
      <c r="G5" s="38" t="s">
        <v>399</v>
      </c>
      <c r="H5" s="40">
        <v>11062</v>
      </c>
      <c r="I5" s="40"/>
      <c r="J5" s="41"/>
    </row>
    <row r="6" spans="1:10" s="19" customFormat="1" ht="12.75">
      <c r="A6" s="200" t="s">
        <v>790</v>
      </c>
      <c r="B6" s="111" t="s">
        <v>630</v>
      </c>
      <c r="C6" s="111" t="s">
        <v>77</v>
      </c>
      <c r="D6" s="111" t="s">
        <v>174</v>
      </c>
      <c r="E6" s="104">
        <v>26</v>
      </c>
      <c r="F6" s="40">
        <f>(E6*20%)+E6</f>
        <v>31.2</v>
      </c>
      <c r="G6" s="38" t="s">
        <v>400</v>
      </c>
      <c r="H6" s="40">
        <v>2219</v>
      </c>
      <c r="I6" s="33"/>
      <c r="J6" s="41"/>
    </row>
    <row r="7" spans="1:10" s="19" customFormat="1" ht="12.75">
      <c r="A7" s="36"/>
      <c r="B7" s="33"/>
      <c r="C7" s="33" t="s">
        <v>114</v>
      </c>
      <c r="D7" s="33"/>
      <c r="E7" s="104"/>
      <c r="F7" s="40"/>
      <c r="G7" s="38" t="s">
        <v>401</v>
      </c>
      <c r="H7" s="40">
        <v>4299</v>
      </c>
      <c r="I7" s="33"/>
      <c r="J7" s="41"/>
    </row>
    <row r="8" spans="1:10" s="19" customFormat="1" ht="12.75">
      <c r="A8" s="36"/>
      <c r="B8" s="33"/>
      <c r="C8" s="33"/>
      <c r="D8" s="33"/>
      <c r="E8" s="104"/>
      <c r="F8" s="40"/>
      <c r="G8" s="38" t="s">
        <v>402</v>
      </c>
      <c r="H8" s="40">
        <v>8549</v>
      </c>
      <c r="I8" s="33"/>
      <c r="J8" s="41"/>
    </row>
    <row r="9" spans="1:10" s="19" customFormat="1" ht="12.75">
      <c r="A9" s="36"/>
      <c r="B9" s="33"/>
      <c r="C9" s="33"/>
      <c r="D9" s="33"/>
      <c r="E9" s="104"/>
      <c r="F9" s="40"/>
      <c r="G9" s="38" t="s">
        <v>403</v>
      </c>
      <c r="H9" s="40">
        <v>6610</v>
      </c>
      <c r="I9" s="33"/>
      <c r="J9" s="41"/>
    </row>
    <row r="10" spans="1:10" s="19" customFormat="1" ht="12.75">
      <c r="A10" s="36"/>
      <c r="B10" s="33"/>
      <c r="C10" s="33"/>
      <c r="D10" s="33"/>
      <c r="E10" s="104"/>
      <c r="F10" s="40"/>
      <c r="G10" s="38" t="s">
        <v>404</v>
      </c>
      <c r="H10" s="40">
        <v>8996</v>
      </c>
      <c r="I10" s="33"/>
      <c r="J10" s="41"/>
    </row>
    <row r="11" spans="1:10" s="19" customFormat="1" ht="12.75">
      <c r="A11" s="36"/>
      <c r="B11" s="33"/>
      <c r="C11" s="33"/>
      <c r="D11" s="33"/>
      <c r="E11" s="104"/>
      <c r="F11" s="40"/>
      <c r="G11" s="38" t="s">
        <v>405</v>
      </c>
      <c r="H11" s="40">
        <v>2098</v>
      </c>
      <c r="I11" s="33"/>
      <c r="J11" s="41"/>
    </row>
    <row r="12" spans="1:10" s="19" customFormat="1" ht="12.75">
      <c r="A12" s="36"/>
      <c r="B12" s="33"/>
      <c r="C12" s="33"/>
      <c r="D12" s="33"/>
      <c r="E12" s="104"/>
      <c r="F12" s="40"/>
      <c r="G12" s="38" t="s">
        <v>406</v>
      </c>
      <c r="H12" s="40">
        <v>5349</v>
      </c>
      <c r="I12" s="33"/>
      <c r="J12" s="41"/>
    </row>
    <row r="13" spans="1:10" s="19" customFormat="1" ht="12.75">
      <c r="A13" s="36"/>
      <c r="B13" s="33"/>
      <c r="C13" s="33"/>
      <c r="D13" s="33"/>
      <c r="E13" s="104"/>
      <c r="F13" s="40"/>
      <c r="G13" s="38" t="s">
        <v>407</v>
      </c>
      <c r="H13" s="40">
        <v>14598</v>
      </c>
      <c r="I13" s="33"/>
      <c r="J13" s="41"/>
    </row>
    <row r="14" spans="1:10" s="19" customFormat="1" ht="12.75">
      <c r="A14" s="36"/>
      <c r="B14" s="33"/>
      <c r="C14" s="33"/>
      <c r="D14" s="33"/>
      <c r="E14" s="104"/>
      <c r="F14" s="40"/>
      <c r="G14" s="38" t="s">
        <v>408</v>
      </c>
      <c r="H14" s="40">
        <v>8695</v>
      </c>
      <c r="I14" s="33"/>
      <c r="J14" s="41"/>
    </row>
    <row r="15" spans="1:10" s="20" customFormat="1" ht="12.75">
      <c r="A15" s="31"/>
      <c r="B15" s="32"/>
      <c r="C15" s="32" t="s">
        <v>792</v>
      </c>
      <c r="D15" s="32"/>
      <c r="E15" s="117">
        <f>SUM(E4:E14)</f>
        <v>264</v>
      </c>
      <c r="F15" s="60">
        <f>(E15*20%)+E15</f>
        <v>316.8</v>
      </c>
      <c r="G15" s="34"/>
      <c r="H15" s="60">
        <f>SUM(H4:H14)</f>
        <v>142433</v>
      </c>
      <c r="I15" s="60">
        <f>D17*H15</f>
        <v>288.0166733017496</v>
      </c>
      <c r="J15" s="173">
        <f>D18*H15</f>
        <v>170138.4608816293</v>
      </c>
    </row>
    <row r="16" spans="1:10" s="20" customFormat="1" ht="13.5" thickBot="1">
      <c r="A16" s="42"/>
      <c r="B16" s="43"/>
      <c r="C16" s="43" t="s">
        <v>793</v>
      </c>
      <c r="D16" s="43"/>
      <c r="E16" s="46">
        <v>264</v>
      </c>
      <c r="F16" s="46">
        <v>317</v>
      </c>
      <c r="G16" s="44"/>
      <c r="H16" s="46">
        <f>SUM(H4:H14)</f>
        <v>142433</v>
      </c>
      <c r="I16" s="46">
        <f>D17*H16</f>
        <v>288.0166733017496</v>
      </c>
      <c r="J16" s="174">
        <f>D18*H16</f>
        <v>170138.4608816293</v>
      </c>
    </row>
    <row r="17" spans="3:11" s="101" customFormat="1" ht="12.75">
      <c r="C17" s="101" t="s">
        <v>762</v>
      </c>
      <c r="D17" s="106">
        <v>0.00202212038854584</v>
      </c>
      <c r="E17" s="107"/>
      <c r="F17" s="107"/>
      <c r="G17" s="107"/>
      <c r="H17" s="128"/>
      <c r="I17" s="63"/>
      <c r="J17" s="107"/>
      <c r="K17" s="107"/>
    </row>
    <row r="18" spans="3:11" s="101" customFormat="1" ht="12.75">
      <c r="C18" s="101" t="s">
        <v>763</v>
      </c>
      <c r="D18" s="106">
        <v>1.1945157434136</v>
      </c>
      <c r="E18" s="107"/>
      <c r="F18" s="107"/>
      <c r="G18" s="107"/>
      <c r="H18" s="128"/>
      <c r="I18" s="103"/>
      <c r="J18" s="107"/>
      <c r="K18" s="107"/>
    </row>
    <row r="19" spans="3:11" s="101" customFormat="1" ht="12.75">
      <c r="C19" s="101" t="s">
        <v>766</v>
      </c>
      <c r="D19" s="106">
        <v>590.724345681818</v>
      </c>
      <c r="E19" s="107"/>
      <c r="F19" s="107"/>
      <c r="G19" s="107"/>
      <c r="H19" s="128"/>
      <c r="I19" s="103"/>
      <c r="J19" s="107"/>
      <c r="K19" s="107"/>
    </row>
    <row r="20" spans="1:10" s="20" customFormat="1" ht="12.75">
      <c r="A20" s="22"/>
      <c r="E20" s="65"/>
      <c r="F20" s="65"/>
      <c r="G20" s="59"/>
      <c r="H20" s="66"/>
      <c r="I20" s="63"/>
      <c r="J20" s="115"/>
    </row>
    <row r="21" spans="1:10" s="20" customFormat="1" ht="12.75">
      <c r="A21" s="22"/>
      <c r="E21" s="65"/>
      <c r="F21" s="65"/>
      <c r="G21" s="59"/>
      <c r="H21" s="66"/>
      <c r="I21" s="63"/>
      <c r="J21" s="115"/>
    </row>
    <row r="22" spans="1:11" s="101" customFormat="1" ht="12.75">
      <c r="A22" s="20" t="s">
        <v>848</v>
      </c>
      <c r="E22" s="107"/>
      <c r="F22" s="107"/>
      <c r="G22" s="107"/>
      <c r="H22" s="128"/>
      <c r="I22" s="63"/>
      <c r="J22" s="107"/>
      <c r="K22" s="107"/>
    </row>
    <row r="23" spans="1:11" s="101" customFormat="1" ht="12.75">
      <c r="A23" s="20"/>
      <c r="E23" s="107"/>
      <c r="F23" s="107"/>
      <c r="G23" s="107"/>
      <c r="H23" s="128"/>
      <c r="I23" s="103"/>
      <c r="J23" s="107"/>
      <c r="K23" s="107"/>
    </row>
    <row r="24" spans="1:11" s="101" customFormat="1" ht="12.75">
      <c r="A24" s="20"/>
      <c r="E24" s="107"/>
      <c r="F24" s="107"/>
      <c r="G24" s="107"/>
      <c r="H24" s="128"/>
      <c r="I24" s="103"/>
      <c r="J24" s="107"/>
      <c r="K24" s="107"/>
    </row>
    <row r="30" spans="4:5" ht="15">
      <c r="D30" s="11"/>
      <c r="E30" s="11"/>
    </row>
    <row r="31" spans="4:5" ht="15">
      <c r="D31" s="11"/>
      <c r="E31" s="11"/>
    </row>
    <row r="32" spans="4:5" ht="15">
      <c r="D32" s="11"/>
      <c r="E32" s="11"/>
    </row>
    <row r="33" spans="4:5" ht="15">
      <c r="D33" s="11"/>
      <c r="E33" s="11"/>
    </row>
    <row r="34" spans="4:5" ht="15">
      <c r="D34" s="11"/>
      <c r="E34" s="11"/>
    </row>
    <row r="35" spans="4:5" ht="15">
      <c r="D35" s="11"/>
      <c r="E35" s="11"/>
    </row>
    <row r="36" spans="4:5" ht="15">
      <c r="D36" s="11"/>
      <c r="E36" s="11"/>
    </row>
    <row r="37" spans="4:5" ht="15">
      <c r="D37" s="11"/>
      <c r="E37" s="11"/>
    </row>
    <row r="38" spans="4:5" ht="15">
      <c r="D38" s="11"/>
      <c r="E38" s="11"/>
    </row>
    <row r="39" spans="4:5" ht="15">
      <c r="D39" s="11"/>
      <c r="E39" s="11"/>
    </row>
    <row r="40" spans="4:5" ht="15">
      <c r="D40" s="11"/>
      <c r="E40" s="11"/>
    </row>
    <row r="41" spans="4:5" ht="15">
      <c r="D41" s="11"/>
      <c r="E41" s="11"/>
    </row>
    <row r="42" spans="4:5" ht="15">
      <c r="D42" s="11"/>
      <c r="E42" s="11"/>
    </row>
    <row r="43" spans="4:5" ht="15">
      <c r="D43" s="11"/>
      <c r="E43" s="11"/>
    </row>
    <row r="44" spans="4:5" ht="15">
      <c r="D44" s="11"/>
      <c r="E44" s="11"/>
    </row>
    <row r="45" spans="4:5" ht="15">
      <c r="D45" s="11"/>
      <c r="E45" s="11"/>
    </row>
    <row r="46" spans="4:5" ht="15">
      <c r="D46" s="11"/>
      <c r="E46" s="11"/>
    </row>
    <row r="47" spans="4:5" ht="15">
      <c r="D47" s="11"/>
      <c r="E47" s="11"/>
    </row>
    <row r="48" spans="4:5" ht="15">
      <c r="D48" s="11"/>
      <c r="E48" s="11"/>
    </row>
    <row r="49" spans="4:5" ht="15">
      <c r="D49" s="11"/>
      <c r="E49" s="11"/>
    </row>
    <row r="50" spans="4:5" ht="15">
      <c r="D50" s="11"/>
      <c r="E50" s="11"/>
    </row>
    <row r="51" spans="4:5" ht="15">
      <c r="D51" s="11"/>
      <c r="E51" s="11"/>
    </row>
    <row r="52" spans="4:5" ht="15">
      <c r="D52" s="11"/>
      <c r="E52" s="11"/>
    </row>
    <row r="53" spans="4:5" ht="15">
      <c r="D53" s="11"/>
      <c r="E53" s="11"/>
    </row>
    <row r="54" spans="4:5" ht="15">
      <c r="D54" s="11"/>
      <c r="E54" s="11"/>
    </row>
    <row r="55" spans="4:5" ht="15">
      <c r="D55" s="11"/>
      <c r="E55" s="11"/>
    </row>
    <row r="56" spans="4:5" ht="15">
      <c r="D56" s="11"/>
      <c r="E56" s="11"/>
    </row>
    <row r="57" spans="4:5" ht="15">
      <c r="D57" s="11"/>
      <c r="E57" s="11"/>
    </row>
    <row r="58" spans="4:5" ht="15">
      <c r="D58" s="11"/>
      <c r="E58" s="11"/>
    </row>
    <row r="59" spans="4:5" ht="15">
      <c r="D59" s="11"/>
      <c r="E59" s="11"/>
    </row>
    <row r="60" spans="4:5" ht="15">
      <c r="D60" s="11"/>
      <c r="E60" s="11"/>
    </row>
    <row r="61" spans="4:5" ht="15">
      <c r="D61" s="11"/>
      <c r="E61" s="11"/>
    </row>
    <row r="62" spans="4:5" ht="15">
      <c r="D62" s="11"/>
      <c r="E62" s="11"/>
    </row>
    <row r="63" spans="4:5" ht="15">
      <c r="D63" s="11"/>
      <c r="E63" s="11"/>
    </row>
    <row r="64" spans="4:5" ht="15">
      <c r="D64" s="11"/>
      <c r="E64" s="11"/>
    </row>
    <row r="65" spans="4:5" ht="15">
      <c r="D65" s="11"/>
      <c r="E65" s="11"/>
    </row>
    <row r="66" spans="4:5" ht="15">
      <c r="D66" s="11"/>
      <c r="E66" s="11"/>
    </row>
    <row r="67" spans="4:5" ht="15">
      <c r="D67" s="11"/>
      <c r="E67" s="11"/>
    </row>
    <row r="68" spans="4:5" ht="15">
      <c r="D68" s="11"/>
      <c r="E68" s="11"/>
    </row>
    <row r="69" spans="4:5" ht="15">
      <c r="D69" s="11"/>
      <c r="E69" s="11"/>
    </row>
    <row r="70" spans="4:5" ht="15">
      <c r="D70" s="11"/>
      <c r="E70" s="11"/>
    </row>
    <row r="71" spans="4:5" ht="15">
      <c r="D71" s="11"/>
      <c r="E71" s="11"/>
    </row>
    <row r="72" spans="4:5" ht="15">
      <c r="D72" s="11"/>
      <c r="E72" s="11"/>
    </row>
    <row r="73" spans="4:5" ht="15">
      <c r="D73" s="11"/>
      <c r="E73" s="11"/>
    </row>
    <row r="74" spans="4:5" ht="15">
      <c r="D74" s="11"/>
      <c r="E74" s="11"/>
    </row>
    <row r="75" spans="4:5" ht="15">
      <c r="D75" s="11"/>
      <c r="E75" s="11"/>
    </row>
    <row r="76" spans="4:5" ht="15">
      <c r="D76" s="11"/>
      <c r="E76" s="11"/>
    </row>
    <row r="77" spans="4:5" ht="15">
      <c r="D77" s="11"/>
      <c r="E77" s="11"/>
    </row>
    <row r="78" spans="4:5" ht="15">
      <c r="D78" s="11"/>
      <c r="E78" s="11"/>
    </row>
    <row r="79" spans="4:5" ht="15">
      <c r="D79" s="11"/>
      <c r="E79" s="11"/>
    </row>
    <row r="80" spans="4:5" ht="15">
      <c r="D80" s="11"/>
      <c r="E80" s="11"/>
    </row>
    <row r="81" spans="4:5" ht="15">
      <c r="D81" s="11"/>
      <c r="E81" s="11"/>
    </row>
    <row r="82" spans="4:5" ht="15">
      <c r="D82" s="11"/>
      <c r="E82" s="11"/>
    </row>
    <row r="83" spans="4:5" ht="15">
      <c r="D83" s="11"/>
      <c r="E83" s="11"/>
    </row>
    <row r="84" spans="4:5" ht="15">
      <c r="D84" s="11"/>
      <c r="E84" s="11"/>
    </row>
    <row r="85" spans="4:5" ht="15">
      <c r="D85" s="11"/>
      <c r="E85" s="11"/>
    </row>
    <row r="86" spans="4:5" ht="15">
      <c r="D86" s="11"/>
      <c r="E86" s="11"/>
    </row>
    <row r="87" spans="4:5" ht="15">
      <c r="D87" s="11"/>
      <c r="E87" s="11"/>
    </row>
    <row r="88" spans="4:5" ht="15">
      <c r="D88" s="11"/>
      <c r="E88" s="11"/>
    </row>
    <row r="89" spans="4:5" ht="15">
      <c r="D89" s="11"/>
      <c r="E89" s="11"/>
    </row>
    <row r="90" spans="4:5" ht="15">
      <c r="D90" s="11"/>
      <c r="E90" s="11"/>
    </row>
    <row r="91" spans="4:5" ht="15">
      <c r="D91" s="11"/>
      <c r="E91" s="11"/>
    </row>
    <row r="92" spans="4:5" ht="15">
      <c r="D92" s="11"/>
      <c r="E92" s="11"/>
    </row>
    <row r="93" spans="4:5" ht="15">
      <c r="D93" s="11"/>
      <c r="E93" s="11"/>
    </row>
    <row r="94" spans="4:5" ht="15">
      <c r="D94" s="11"/>
      <c r="E94" s="11"/>
    </row>
    <row r="95" spans="4:5" ht="15">
      <c r="D95" s="11"/>
      <c r="E95" s="11"/>
    </row>
    <row r="96" spans="4:5" ht="15">
      <c r="D96" s="11"/>
      <c r="E96" s="11"/>
    </row>
    <row r="97" spans="4:5" ht="15">
      <c r="D97" s="11"/>
      <c r="E97" s="11"/>
    </row>
    <row r="98" spans="4:5" ht="15">
      <c r="D98" s="11"/>
      <c r="E98" s="11"/>
    </row>
    <row r="99" spans="4:5" ht="15">
      <c r="D99" s="11"/>
      <c r="E99" s="11"/>
    </row>
    <row r="100" spans="4:5" ht="15">
      <c r="D100" s="11"/>
      <c r="E100" s="11"/>
    </row>
    <row r="101" spans="4:5" ht="15">
      <c r="D101" s="11"/>
      <c r="E101" s="11"/>
    </row>
    <row r="102" spans="4:5" ht="15">
      <c r="D102" s="11"/>
      <c r="E102" s="11"/>
    </row>
    <row r="103" spans="4:5" ht="15">
      <c r="D103" s="11"/>
      <c r="E103" s="11"/>
    </row>
    <row r="104" spans="4:5" ht="15">
      <c r="D104" s="11"/>
      <c r="E104" s="11"/>
    </row>
    <row r="105" spans="4:5" ht="15">
      <c r="D105" s="11"/>
      <c r="E105" s="11"/>
    </row>
    <row r="106" spans="4:5" ht="15">
      <c r="D106" s="11"/>
      <c r="E106" s="11"/>
    </row>
    <row r="107" spans="4:5" ht="15">
      <c r="D107" s="11"/>
      <c r="E107" s="11"/>
    </row>
    <row r="108" spans="4:5" ht="15">
      <c r="D108" s="11"/>
      <c r="E108" s="11"/>
    </row>
    <row r="109" spans="4:5" ht="15">
      <c r="D109" s="11"/>
      <c r="E109" s="11"/>
    </row>
    <row r="110" spans="4:5" ht="15">
      <c r="D110" s="11"/>
      <c r="E110" s="11"/>
    </row>
    <row r="111" spans="4:5" ht="15">
      <c r="D111" s="11"/>
      <c r="E111" s="11"/>
    </row>
    <row r="112" spans="4:5" ht="15">
      <c r="D112" s="11"/>
      <c r="E112" s="11"/>
    </row>
    <row r="113" spans="4:5" ht="15">
      <c r="D113" s="11"/>
      <c r="E113" s="11"/>
    </row>
    <row r="114" spans="4:5" ht="15">
      <c r="D114" s="11"/>
      <c r="E114" s="11"/>
    </row>
    <row r="115" spans="4:5" ht="15">
      <c r="D115" s="11"/>
      <c r="E115" s="11"/>
    </row>
    <row r="116" spans="4:5" ht="15">
      <c r="D116" s="11"/>
      <c r="E116" s="11"/>
    </row>
    <row r="117" spans="4:5" ht="15">
      <c r="D117" s="11"/>
      <c r="E117" s="11"/>
    </row>
    <row r="118" spans="4:5" ht="15">
      <c r="D118" s="11"/>
      <c r="E118" s="11"/>
    </row>
    <row r="119" spans="4:5" ht="15">
      <c r="D119" s="11"/>
      <c r="E119" s="11"/>
    </row>
    <row r="120" spans="4:5" ht="15">
      <c r="D120" s="11"/>
      <c r="E120" s="11"/>
    </row>
    <row r="121" spans="4:5" ht="15">
      <c r="D121" s="11"/>
      <c r="E121" s="11"/>
    </row>
    <row r="122" spans="4:5" ht="15">
      <c r="D122" s="11"/>
      <c r="E122" s="11"/>
    </row>
    <row r="123" spans="4:5" ht="15">
      <c r="D123" s="11"/>
      <c r="E123" s="11"/>
    </row>
    <row r="124" spans="4:5" ht="15">
      <c r="D124" s="11"/>
      <c r="E124" s="11"/>
    </row>
    <row r="125" spans="4:5" ht="15">
      <c r="D125" s="11"/>
      <c r="E125" s="11"/>
    </row>
    <row r="126" spans="4:5" ht="15">
      <c r="D126" s="11"/>
      <c r="E126" s="11"/>
    </row>
    <row r="127" spans="4:5" ht="15">
      <c r="D127" s="11"/>
      <c r="E127" s="11"/>
    </row>
    <row r="128" spans="4:5" ht="15">
      <c r="D128" s="11"/>
      <c r="E128" s="11"/>
    </row>
    <row r="129" spans="4:5" ht="15">
      <c r="D129" s="11"/>
      <c r="E129" s="11"/>
    </row>
    <row r="130" spans="4:5" ht="15">
      <c r="D130" s="11"/>
      <c r="E130" s="11"/>
    </row>
    <row r="131" spans="4:5" ht="15">
      <c r="D131" s="11"/>
      <c r="E131" s="11"/>
    </row>
    <row r="132" spans="4:5" ht="15">
      <c r="D132" s="11"/>
      <c r="E132" s="11"/>
    </row>
    <row r="133" spans="4:5" ht="15">
      <c r="D133" s="11"/>
      <c r="E133" s="11"/>
    </row>
    <row r="134" spans="4:5" ht="15">
      <c r="D134" s="11"/>
      <c r="E134" s="11"/>
    </row>
    <row r="135" spans="4:5" ht="15">
      <c r="D135" s="11"/>
      <c r="E135" s="11"/>
    </row>
    <row r="136" spans="4:5" ht="15">
      <c r="D136" s="11"/>
      <c r="E136" s="11"/>
    </row>
    <row r="137" spans="4:5" ht="15">
      <c r="D137" s="11"/>
      <c r="E137" s="11"/>
    </row>
    <row r="138" spans="4:5" ht="15">
      <c r="D138" s="11"/>
      <c r="E138" s="11"/>
    </row>
    <row r="139" spans="4:5" ht="15">
      <c r="D139" s="11"/>
      <c r="E139" s="11"/>
    </row>
    <row r="140" spans="4:5" ht="15">
      <c r="D140" s="11"/>
      <c r="E140" s="11"/>
    </row>
    <row r="141" spans="4:5" ht="15">
      <c r="D141" s="11"/>
      <c r="E141" s="11"/>
    </row>
    <row r="142" spans="4:5" ht="15">
      <c r="D142" s="11"/>
      <c r="E142" s="11"/>
    </row>
    <row r="143" spans="4:5" ht="15">
      <c r="D143" s="11"/>
      <c r="E143" s="11"/>
    </row>
    <row r="144" spans="4:5" ht="15">
      <c r="D144" s="11"/>
      <c r="E144" s="11"/>
    </row>
    <row r="145" spans="4:5" ht="15">
      <c r="D145" s="11"/>
      <c r="E145" s="11"/>
    </row>
    <row r="146" spans="4:5" ht="15">
      <c r="D146" s="11"/>
      <c r="E146" s="11"/>
    </row>
    <row r="147" spans="4:5" ht="15">
      <c r="D147" s="11"/>
      <c r="E147" s="11"/>
    </row>
    <row r="148" spans="4:5" ht="15">
      <c r="D148" s="11"/>
      <c r="E148" s="11"/>
    </row>
    <row r="149" spans="4:5" ht="15">
      <c r="D149" s="11"/>
      <c r="E149" s="11"/>
    </row>
    <row r="150" spans="4:5" ht="15">
      <c r="D150" s="11"/>
      <c r="E150" s="11"/>
    </row>
    <row r="151" spans="4:5" ht="15">
      <c r="D151" s="11"/>
      <c r="E151" s="11"/>
    </row>
    <row r="152" spans="4:5" ht="15">
      <c r="D152" s="11"/>
      <c r="E152" s="11"/>
    </row>
    <row r="153" spans="4:5" ht="15">
      <c r="D153" s="11"/>
      <c r="E153" s="11"/>
    </row>
    <row r="154" spans="4:5" ht="15">
      <c r="D154" s="11"/>
      <c r="E154" s="11"/>
    </row>
    <row r="155" spans="4:5" ht="15">
      <c r="D155" s="11"/>
      <c r="E155" s="11"/>
    </row>
    <row r="156" spans="4:5" ht="15">
      <c r="D156" s="11"/>
      <c r="E156" s="11"/>
    </row>
    <row r="157" spans="4:5" ht="15">
      <c r="D157" s="11"/>
      <c r="E157" s="11"/>
    </row>
    <row r="158" spans="4:5" ht="15">
      <c r="D158" s="11"/>
      <c r="E158" s="11"/>
    </row>
    <row r="159" spans="4:5" ht="15">
      <c r="D159" s="11"/>
      <c r="E159" s="11"/>
    </row>
    <row r="160" spans="4:5" ht="15">
      <c r="D160" s="11"/>
      <c r="E160" s="11"/>
    </row>
    <row r="161" spans="4:5" ht="15">
      <c r="D161" s="11"/>
      <c r="E161" s="11"/>
    </row>
    <row r="162" spans="4:5" ht="15">
      <c r="D162" s="11"/>
      <c r="E162" s="11"/>
    </row>
    <row r="163" spans="4:5" ht="15">
      <c r="D163" s="11"/>
      <c r="E163" s="11"/>
    </row>
    <row r="164" spans="4:5" ht="15">
      <c r="D164" s="11"/>
      <c r="E164" s="11"/>
    </row>
    <row r="165" spans="4:5" ht="15">
      <c r="D165" s="11"/>
      <c r="E165" s="11"/>
    </row>
    <row r="166" spans="4:5" ht="15">
      <c r="D166" s="11"/>
      <c r="E166" s="11"/>
    </row>
    <row r="167" spans="4:5" ht="15">
      <c r="D167" s="11"/>
      <c r="E167" s="11"/>
    </row>
    <row r="168" spans="4:5" ht="15">
      <c r="D168" s="11"/>
      <c r="E168" s="11"/>
    </row>
    <row r="169" spans="4:5" ht="15">
      <c r="D169" s="11"/>
      <c r="E169" s="11"/>
    </row>
    <row r="170" spans="4:5" ht="15">
      <c r="D170" s="11"/>
      <c r="E170" s="11"/>
    </row>
    <row r="171" spans="4:5" ht="15">
      <c r="D171" s="11"/>
      <c r="E171" s="11"/>
    </row>
    <row r="172" spans="4:5" ht="15">
      <c r="D172" s="11"/>
      <c r="E172" s="11"/>
    </row>
    <row r="173" spans="4:5" ht="15">
      <c r="D173" s="11"/>
      <c r="E173" s="11"/>
    </row>
    <row r="174" spans="4:5" ht="15">
      <c r="D174" s="11"/>
      <c r="E174" s="11"/>
    </row>
    <row r="175" spans="4:5" ht="15">
      <c r="D175" s="11"/>
      <c r="E175" s="11"/>
    </row>
    <row r="176" spans="4:5" ht="15">
      <c r="D176" s="11"/>
      <c r="E176" s="11"/>
    </row>
    <row r="177" spans="4:5" ht="15">
      <c r="D177" s="11"/>
      <c r="E177" s="11"/>
    </row>
    <row r="178" spans="4:5" ht="15">
      <c r="D178" s="11"/>
      <c r="E178" s="11"/>
    </row>
    <row r="179" spans="4:5" ht="15">
      <c r="D179" s="11"/>
      <c r="E179" s="11"/>
    </row>
    <row r="180" spans="4:5" ht="15">
      <c r="D180" s="11"/>
      <c r="E180" s="11"/>
    </row>
    <row r="181" spans="4:5" ht="15">
      <c r="D181" s="11"/>
      <c r="E181" s="11"/>
    </row>
    <row r="182" spans="4:5" ht="15">
      <c r="D182" s="11"/>
      <c r="E182" s="11"/>
    </row>
    <row r="183" spans="4:5" ht="15">
      <c r="D183" s="11"/>
      <c r="E183" s="11"/>
    </row>
    <row r="184" spans="4:5" ht="15">
      <c r="D184" s="11"/>
      <c r="E184" s="11"/>
    </row>
    <row r="185" spans="4:5" ht="15">
      <c r="D185" s="11"/>
      <c r="E185" s="11"/>
    </row>
    <row r="186" spans="4:5" ht="15">
      <c r="D186" s="11"/>
      <c r="E186" s="11"/>
    </row>
    <row r="187" spans="4:5" ht="15">
      <c r="D187" s="11"/>
      <c r="E187" s="11"/>
    </row>
    <row r="188" spans="4:5" ht="15">
      <c r="D188" s="11"/>
      <c r="E188" s="11"/>
    </row>
    <row r="189" spans="4:5" ht="15">
      <c r="D189" s="11"/>
      <c r="E189" s="11"/>
    </row>
    <row r="190" spans="4:5" ht="15">
      <c r="D190" s="11"/>
      <c r="E190" s="11"/>
    </row>
    <row r="191" spans="4:5" ht="15">
      <c r="D191" s="11"/>
      <c r="E191" s="11"/>
    </row>
    <row r="192" spans="4:5" ht="15">
      <c r="D192" s="11"/>
      <c r="E192" s="11"/>
    </row>
    <row r="193" spans="4:5" ht="15">
      <c r="D193" s="11"/>
      <c r="E193" s="11"/>
    </row>
    <row r="194" spans="4:5" ht="15">
      <c r="D194" s="11"/>
      <c r="E194" s="11"/>
    </row>
    <row r="195" spans="4:5" ht="15">
      <c r="D195" s="11"/>
      <c r="E195" s="11"/>
    </row>
    <row r="196" spans="4:5" ht="15">
      <c r="D196" s="11"/>
      <c r="E196" s="11"/>
    </row>
    <row r="197" spans="4:5" ht="15">
      <c r="D197" s="11"/>
      <c r="E197" s="11"/>
    </row>
    <row r="198" spans="4:5" ht="15">
      <c r="D198" s="11"/>
      <c r="E198" s="11"/>
    </row>
    <row r="199" spans="4:5" ht="15">
      <c r="D199" s="11"/>
      <c r="E199" s="11"/>
    </row>
    <row r="200" spans="4:5" ht="15">
      <c r="D200" s="11"/>
      <c r="E200" s="11"/>
    </row>
    <row r="201" spans="4:5" ht="15">
      <c r="D201" s="11"/>
      <c r="E201" s="11"/>
    </row>
    <row r="202" spans="4:5" ht="15">
      <c r="D202" s="11"/>
      <c r="E202" s="11"/>
    </row>
    <row r="203" spans="4:5" ht="15">
      <c r="D203" s="11"/>
      <c r="E203" s="11"/>
    </row>
    <row r="204" spans="4:5" ht="15">
      <c r="D204" s="11"/>
      <c r="E204" s="11"/>
    </row>
    <row r="205" spans="4:5" ht="15">
      <c r="D205" s="11"/>
      <c r="E205" s="11"/>
    </row>
    <row r="206" spans="4:5" ht="15">
      <c r="D206" s="11"/>
      <c r="E206" s="11"/>
    </row>
    <row r="207" spans="4:5" ht="15">
      <c r="D207" s="11"/>
      <c r="E207" s="11"/>
    </row>
    <row r="208" spans="4:5" ht="15">
      <c r="D208" s="11"/>
      <c r="E208" s="11"/>
    </row>
    <row r="209" spans="4:5" ht="15">
      <c r="D209" s="11"/>
      <c r="E209" s="11"/>
    </row>
    <row r="210" spans="4:5" ht="15">
      <c r="D210" s="11"/>
      <c r="E210" s="11"/>
    </row>
    <row r="211" spans="4:5" ht="15">
      <c r="D211" s="11"/>
      <c r="E211" s="11"/>
    </row>
    <row r="212" spans="4:5" ht="15">
      <c r="D212" s="11"/>
      <c r="E212" s="11"/>
    </row>
    <row r="213" spans="4:5" ht="15">
      <c r="D213" s="11"/>
      <c r="E213" s="11"/>
    </row>
    <row r="214" spans="4:5" ht="15">
      <c r="D214" s="11"/>
      <c r="E214" s="11"/>
    </row>
    <row r="215" spans="4:5" ht="15">
      <c r="D215" s="11"/>
      <c r="E215" s="11"/>
    </row>
    <row r="216" spans="4:5" ht="15">
      <c r="D216" s="11"/>
      <c r="E216" s="11"/>
    </row>
    <row r="217" spans="4:5" ht="15">
      <c r="D217" s="11"/>
      <c r="E217" s="11"/>
    </row>
    <row r="218" spans="4:5" ht="15">
      <c r="D218" s="11"/>
      <c r="E218" s="11"/>
    </row>
    <row r="219" spans="4:5" ht="15">
      <c r="D219" s="11"/>
      <c r="E219" s="11"/>
    </row>
    <row r="220" spans="4:5" ht="15">
      <c r="D220" s="11"/>
      <c r="E220" s="11"/>
    </row>
    <row r="221" spans="4:5" ht="15">
      <c r="D221" s="11"/>
      <c r="E221" s="11"/>
    </row>
    <row r="222" spans="4:5" ht="15">
      <c r="D222" s="11"/>
      <c r="E222" s="11"/>
    </row>
    <row r="223" spans="4:5" ht="15">
      <c r="D223" s="11"/>
      <c r="E223" s="11"/>
    </row>
    <row r="224" spans="4:5" ht="15">
      <c r="D224" s="11"/>
      <c r="E224" s="11"/>
    </row>
    <row r="225" spans="4:5" ht="15">
      <c r="D225" s="11"/>
      <c r="E225" s="11"/>
    </row>
    <row r="226" spans="4:5" ht="15">
      <c r="D226" s="11"/>
      <c r="E226" s="11"/>
    </row>
    <row r="227" spans="4:5" ht="15">
      <c r="D227" s="11"/>
      <c r="E227" s="11"/>
    </row>
    <row r="228" spans="4:5" ht="15">
      <c r="D228" s="11"/>
      <c r="E228" s="11"/>
    </row>
    <row r="229" spans="4:5" ht="15">
      <c r="D229" s="11"/>
      <c r="E229" s="11"/>
    </row>
    <row r="230" spans="4:5" ht="15">
      <c r="D230" s="11"/>
      <c r="E230" s="11"/>
    </row>
    <row r="231" spans="4:5" ht="15">
      <c r="D231" s="11"/>
      <c r="E231" s="11"/>
    </row>
    <row r="232" spans="4:5" ht="15">
      <c r="D232" s="11"/>
      <c r="E232" s="11"/>
    </row>
    <row r="233" spans="4:5" ht="15">
      <c r="D233" s="11"/>
      <c r="E233" s="11"/>
    </row>
    <row r="234" spans="4:5" ht="15">
      <c r="D234" s="11"/>
      <c r="E234" s="11"/>
    </row>
    <row r="235" spans="4:5" ht="15">
      <c r="D235" s="11"/>
      <c r="E235" s="11"/>
    </row>
    <row r="236" spans="4:5" ht="15">
      <c r="D236" s="11"/>
      <c r="E236" s="11"/>
    </row>
    <row r="237" spans="4:5" ht="15">
      <c r="D237" s="11"/>
      <c r="E237" s="11"/>
    </row>
    <row r="238" spans="4:5" ht="15">
      <c r="D238" s="11"/>
      <c r="E238" s="11"/>
    </row>
    <row r="239" spans="4:5" ht="15">
      <c r="D239" s="11"/>
      <c r="E239" s="11"/>
    </row>
    <row r="240" spans="4:5" ht="15">
      <c r="D240" s="11"/>
      <c r="E240" s="11"/>
    </row>
    <row r="241" spans="4:5" ht="15">
      <c r="D241" s="11"/>
      <c r="E241" s="11"/>
    </row>
    <row r="242" spans="4:5" ht="15">
      <c r="D242" s="11"/>
      <c r="E242" s="11"/>
    </row>
    <row r="243" spans="4:5" ht="15">
      <c r="D243" s="11"/>
      <c r="E243" s="11"/>
    </row>
    <row r="244" spans="4:5" ht="15">
      <c r="D244" s="11"/>
      <c r="E244" s="11"/>
    </row>
    <row r="245" spans="4:5" ht="15">
      <c r="D245" s="11"/>
      <c r="E245" s="11"/>
    </row>
    <row r="246" spans="4:5" ht="15">
      <c r="D246" s="11"/>
      <c r="E246" s="11"/>
    </row>
    <row r="247" spans="4:5" ht="15">
      <c r="D247" s="11"/>
      <c r="E247" s="11"/>
    </row>
    <row r="248" spans="4:5" ht="15">
      <c r="D248" s="11"/>
      <c r="E248" s="11"/>
    </row>
    <row r="249" spans="4:5" ht="15">
      <c r="D249" s="11"/>
      <c r="E249" s="11"/>
    </row>
    <row r="250" spans="4:5" ht="15">
      <c r="D250" s="11"/>
      <c r="E250" s="11"/>
    </row>
    <row r="251" spans="4:5" ht="15">
      <c r="D251" s="11"/>
      <c r="E251" s="11"/>
    </row>
    <row r="252" spans="4:5" ht="15">
      <c r="D252" s="11"/>
      <c r="E252" s="11"/>
    </row>
    <row r="253" spans="4:5" ht="15">
      <c r="D253" s="11"/>
      <c r="E253" s="11"/>
    </row>
    <row r="254" spans="4:5" ht="15">
      <c r="D254" s="11"/>
      <c r="E254" s="11"/>
    </row>
    <row r="255" spans="4:5" ht="15">
      <c r="D255" s="11"/>
      <c r="E255" s="11"/>
    </row>
    <row r="256" spans="4:5" ht="15">
      <c r="D256" s="11"/>
      <c r="E256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61"/>
  <sheetViews>
    <sheetView workbookViewId="0" topLeftCell="A1">
      <selection activeCell="G36" sqref="G36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10" customWidth="1"/>
    <col min="5" max="5" width="8.7109375" style="7" customWidth="1"/>
    <col min="6" max="6" width="8.7109375" style="6" customWidth="1"/>
    <col min="7" max="7" width="20.7109375" style="6" customWidth="1"/>
    <col min="8" max="8" width="12.7109375" style="5" customWidth="1"/>
    <col min="9" max="10" width="12.7109375" style="184" customWidth="1"/>
    <col min="11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606</v>
      </c>
      <c r="E2" s="25"/>
      <c r="F2" s="25"/>
      <c r="G2" s="23"/>
      <c r="H2" s="24"/>
      <c r="I2" s="102"/>
      <c r="J2" s="102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0" s="19" customFormat="1" ht="13.5" customHeight="1">
      <c r="A4" s="51" t="s">
        <v>794</v>
      </c>
      <c r="B4" s="33" t="s">
        <v>629</v>
      </c>
      <c r="C4" s="33" t="s">
        <v>842</v>
      </c>
      <c r="D4" s="33" t="s">
        <v>607</v>
      </c>
      <c r="E4" s="160">
        <v>1</v>
      </c>
      <c r="F4" s="40">
        <f>(E4*20%)+E4</f>
        <v>1.2</v>
      </c>
      <c r="G4" s="38" t="s">
        <v>409</v>
      </c>
      <c r="H4" s="40">
        <v>13663</v>
      </c>
      <c r="I4" s="111"/>
      <c r="J4" s="109"/>
    </row>
    <row r="5" spans="1:10" s="19" customFormat="1" ht="12.75">
      <c r="A5" s="198" t="s">
        <v>794</v>
      </c>
      <c r="B5" s="111" t="s">
        <v>630</v>
      </c>
      <c r="C5" s="111" t="s">
        <v>111</v>
      </c>
      <c r="D5" s="111" t="s">
        <v>607</v>
      </c>
      <c r="E5" s="40">
        <v>466</v>
      </c>
      <c r="F5" s="40">
        <f>(E5*20%)+E5</f>
        <v>559.2</v>
      </c>
      <c r="G5" s="38" t="s">
        <v>410</v>
      </c>
      <c r="H5" s="40">
        <v>5443</v>
      </c>
      <c r="I5" s="111"/>
      <c r="J5" s="109"/>
    </row>
    <row r="6" spans="1:10" s="19" customFormat="1" ht="12.75">
      <c r="A6" s="51"/>
      <c r="B6" s="33"/>
      <c r="C6" s="33"/>
      <c r="D6" s="33"/>
      <c r="E6" s="40"/>
      <c r="F6" s="40"/>
      <c r="G6" s="38" t="s">
        <v>411</v>
      </c>
      <c r="H6" s="40">
        <v>4563</v>
      </c>
      <c r="I6" s="111"/>
      <c r="J6" s="109"/>
    </row>
    <row r="7" spans="1:10" s="19" customFormat="1" ht="12.75">
      <c r="A7" s="51"/>
      <c r="B7" s="33"/>
      <c r="C7" s="33"/>
      <c r="D7" s="33"/>
      <c r="E7" s="40"/>
      <c r="F7" s="40"/>
      <c r="G7" s="38" t="s">
        <v>412</v>
      </c>
      <c r="H7" s="40">
        <v>5516</v>
      </c>
      <c r="I7" s="111"/>
      <c r="J7" s="109"/>
    </row>
    <row r="8" spans="1:10" s="19" customFormat="1" ht="12.75">
      <c r="A8" s="51"/>
      <c r="B8" s="33"/>
      <c r="C8" s="33"/>
      <c r="D8" s="33"/>
      <c r="E8" s="40"/>
      <c r="F8" s="40"/>
      <c r="G8" s="38" t="s">
        <v>413</v>
      </c>
      <c r="H8" s="40">
        <v>6197</v>
      </c>
      <c r="I8" s="111"/>
      <c r="J8" s="109"/>
    </row>
    <row r="9" spans="1:10" s="19" customFormat="1" ht="12.75">
      <c r="A9" s="51"/>
      <c r="B9" s="33"/>
      <c r="C9" s="33"/>
      <c r="D9" s="33"/>
      <c r="E9" s="40"/>
      <c r="F9" s="40"/>
      <c r="G9" s="38" t="s">
        <v>414</v>
      </c>
      <c r="H9" s="40">
        <v>2988</v>
      </c>
      <c r="I9" s="111"/>
      <c r="J9" s="109"/>
    </row>
    <row r="10" spans="1:10" s="19" customFormat="1" ht="12.75">
      <c r="A10" s="51"/>
      <c r="B10" s="33"/>
      <c r="C10" s="33"/>
      <c r="D10" s="33"/>
      <c r="E10" s="40"/>
      <c r="F10" s="40"/>
      <c r="G10" s="38" t="s">
        <v>415</v>
      </c>
      <c r="H10" s="40">
        <v>3583</v>
      </c>
      <c r="I10" s="111"/>
      <c r="J10" s="109"/>
    </row>
    <row r="11" spans="1:10" s="19" customFormat="1" ht="12.75">
      <c r="A11" s="51"/>
      <c r="B11" s="33"/>
      <c r="C11" s="33"/>
      <c r="D11" s="33"/>
      <c r="E11" s="40"/>
      <c r="F11" s="40"/>
      <c r="G11" s="38" t="s">
        <v>416</v>
      </c>
      <c r="H11" s="40">
        <v>1409</v>
      </c>
      <c r="I11" s="111"/>
      <c r="J11" s="109"/>
    </row>
    <row r="12" spans="1:10" s="19" customFormat="1" ht="12.75">
      <c r="A12" s="51"/>
      <c r="B12" s="33"/>
      <c r="C12" s="33"/>
      <c r="D12" s="33"/>
      <c r="E12" s="40"/>
      <c r="F12" s="40"/>
      <c r="G12" s="38" t="s">
        <v>417</v>
      </c>
      <c r="H12" s="40">
        <v>21201</v>
      </c>
      <c r="I12" s="111"/>
      <c r="J12" s="109"/>
    </row>
    <row r="13" spans="1:10" s="19" customFormat="1" ht="12.75">
      <c r="A13" s="51"/>
      <c r="B13" s="33"/>
      <c r="C13" s="33"/>
      <c r="D13" s="33"/>
      <c r="E13" s="40"/>
      <c r="F13" s="40"/>
      <c r="G13" s="38" t="s">
        <v>418</v>
      </c>
      <c r="H13" s="40">
        <v>6858</v>
      </c>
      <c r="I13" s="111"/>
      <c r="J13" s="109"/>
    </row>
    <row r="14" spans="1:10" s="19" customFormat="1" ht="12.75">
      <c r="A14" s="51"/>
      <c r="B14" s="33"/>
      <c r="C14" s="33"/>
      <c r="D14" s="33"/>
      <c r="E14" s="40"/>
      <c r="F14" s="40"/>
      <c r="G14" s="38" t="s">
        <v>419</v>
      </c>
      <c r="H14" s="40">
        <v>2327</v>
      </c>
      <c r="I14" s="111"/>
      <c r="J14" s="109"/>
    </row>
    <row r="15" spans="1:10" s="19" customFormat="1" ht="12.75">
      <c r="A15" s="51"/>
      <c r="B15" s="33"/>
      <c r="C15" s="255"/>
      <c r="D15" s="256"/>
      <c r="E15" s="256"/>
      <c r="F15" s="201"/>
      <c r="G15" s="38" t="s">
        <v>420</v>
      </c>
      <c r="H15" s="40">
        <v>1431</v>
      </c>
      <c r="I15" s="111"/>
      <c r="J15" s="109"/>
    </row>
    <row r="16" spans="1:10" s="19" customFormat="1" ht="12.75">
      <c r="A16" s="51"/>
      <c r="B16" s="33"/>
      <c r="C16" s="33"/>
      <c r="D16" s="33"/>
      <c r="E16" s="40"/>
      <c r="F16" s="40"/>
      <c r="G16" s="38" t="s">
        <v>421</v>
      </c>
      <c r="H16" s="40">
        <v>13067</v>
      </c>
      <c r="I16" s="111"/>
      <c r="J16" s="109"/>
    </row>
    <row r="17" spans="1:10" s="19" customFormat="1" ht="12.75">
      <c r="A17" s="51"/>
      <c r="B17" s="33"/>
      <c r="C17" s="33"/>
      <c r="D17" s="33"/>
      <c r="E17" s="40"/>
      <c r="F17" s="40"/>
      <c r="G17" s="38" t="s">
        <v>422</v>
      </c>
      <c r="H17" s="40">
        <v>11772</v>
      </c>
      <c r="I17" s="111"/>
      <c r="J17" s="109"/>
    </row>
    <row r="18" spans="1:10" s="19" customFormat="1" ht="12.75">
      <c r="A18" s="51"/>
      <c r="B18" s="33"/>
      <c r="C18" s="33"/>
      <c r="D18" s="33"/>
      <c r="E18" s="40"/>
      <c r="F18" s="40"/>
      <c r="G18" s="38" t="s">
        <v>423</v>
      </c>
      <c r="H18" s="40">
        <v>2791</v>
      </c>
      <c r="I18" s="111"/>
      <c r="J18" s="109"/>
    </row>
    <row r="19" spans="1:10" s="19" customFormat="1" ht="12.75">
      <c r="A19" s="51"/>
      <c r="B19" s="33"/>
      <c r="C19" s="33"/>
      <c r="D19" s="33"/>
      <c r="E19" s="40"/>
      <c r="F19" s="40"/>
      <c r="G19" s="38" t="s">
        <v>424</v>
      </c>
      <c r="H19" s="40">
        <v>81590</v>
      </c>
      <c r="I19" s="111"/>
      <c r="J19" s="109"/>
    </row>
    <row r="20" spans="1:10" s="19" customFormat="1" ht="12.75">
      <c r="A20" s="51"/>
      <c r="B20" s="33"/>
      <c r="C20" s="33"/>
      <c r="D20" s="33"/>
      <c r="E20" s="40"/>
      <c r="F20" s="40"/>
      <c r="G20" s="38" t="s">
        <v>425</v>
      </c>
      <c r="H20" s="40">
        <v>4095</v>
      </c>
      <c r="I20" s="111"/>
      <c r="J20" s="109"/>
    </row>
    <row r="21" spans="1:10" s="19" customFormat="1" ht="12.75">
      <c r="A21" s="51"/>
      <c r="B21" s="33"/>
      <c r="C21" s="33"/>
      <c r="D21" s="33"/>
      <c r="E21" s="40"/>
      <c r="F21" s="40"/>
      <c r="G21" s="38" t="s">
        <v>426</v>
      </c>
      <c r="H21" s="40">
        <v>2530</v>
      </c>
      <c r="I21" s="111"/>
      <c r="J21" s="109"/>
    </row>
    <row r="22" spans="1:10" s="19" customFormat="1" ht="12.75">
      <c r="A22" s="51"/>
      <c r="B22" s="33"/>
      <c r="C22" s="33"/>
      <c r="D22" s="33"/>
      <c r="E22" s="40"/>
      <c r="F22" s="40"/>
      <c r="G22" s="38" t="s">
        <v>427</v>
      </c>
      <c r="H22" s="40">
        <v>11729</v>
      </c>
      <c r="I22" s="111"/>
      <c r="J22" s="109"/>
    </row>
    <row r="23" spans="1:10" s="19" customFormat="1" ht="12.75">
      <c r="A23" s="51"/>
      <c r="B23" s="33"/>
      <c r="C23" s="33"/>
      <c r="D23" s="33"/>
      <c r="E23" s="40"/>
      <c r="F23" s="40"/>
      <c r="G23" s="38" t="s">
        <v>428</v>
      </c>
      <c r="H23" s="40">
        <v>8092</v>
      </c>
      <c r="I23" s="111"/>
      <c r="J23" s="109"/>
    </row>
    <row r="24" spans="1:10" s="19" customFormat="1" ht="12.75">
      <c r="A24" s="51"/>
      <c r="B24" s="33"/>
      <c r="C24" s="33"/>
      <c r="D24" s="33"/>
      <c r="E24" s="40"/>
      <c r="F24" s="40"/>
      <c r="G24" s="38" t="s">
        <v>429</v>
      </c>
      <c r="H24" s="40">
        <v>8760</v>
      </c>
      <c r="I24" s="111"/>
      <c r="J24" s="109"/>
    </row>
    <row r="25" spans="1:10" s="19" customFormat="1" ht="12.75">
      <c r="A25" s="51"/>
      <c r="B25" s="33"/>
      <c r="C25" s="33"/>
      <c r="D25" s="33"/>
      <c r="E25" s="40"/>
      <c r="F25" s="40"/>
      <c r="G25" s="38" t="s">
        <v>430</v>
      </c>
      <c r="H25" s="40">
        <v>3571</v>
      </c>
      <c r="I25" s="111"/>
      <c r="J25" s="109"/>
    </row>
    <row r="26" spans="1:10" s="19" customFormat="1" ht="12.75">
      <c r="A26" s="51"/>
      <c r="B26" s="33"/>
      <c r="C26" s="33"/>
      <c r="D26" s="33"/>
      <c r="E26" s="40"/>
      <c r="F26" s="40"/>
      <c r="G26" s="38" t="s">
        <v>431</v>
      </c>
      <c r="H26" s="40">
        <v>2727</v>
      </c>
      <c r="I26" s="111"/>
      <c r="J26" s="109"/>
    </row>
    <row r="27" spans="1:10" s="19" customFormat="1" ht="12.75">
      <c r="A27" s="51"/>
      <c r="B27" s="33"/>
      <c r="C27" s="33"/>
      <c r="D27" s="33"/>
      <c r="E27" s="40"/>
      <c r="F27" s="40"/>
      <c r="G27" s="38" t="s">
        <v>432</v>
      </c>
      <c r="H27" s="40">
        <v>6354</v>
      </c>
      <c r="I27" s="111"/>
      <c r="J27" s="109"/>
    </row>
    <row r="28" spans="1:10" s="19" customFormat="1" ht="12.75">
      <c r="A28" s="51"/>
      <c r="B28" s="33"/>
      <c r="C28" s="33"/>
      <c r="D28" s="33"/>
      <c r="E28" s="40"/>
      <c r="F28" s="40"/>
      <c r="G28" s="38" t="s">
        <v>433</v>
      </c>
      <c r="H28" s="40">
        <v>5911</v>
      </c>
      <c r="I28" s="111"/>
      <c r="J28" s="109"/>
    </row>
    <row r="29" spans="1:10" s="19" customFormat="1" ht="12.75">
      <c r="A29" s="51"/>
      <c r="B29" s="33"/>
      <c r="C29" s="33"/>
      <c r="D29" s="33"/>
      <c r="E29" s="40"/>
      <c r="F29" s="40"/>
      <c r="G29" s="38" t="s">
        <v>434</v>
      </c>
      <c r="H29" s="40">
        <v>2491</v>
      </c>
      <c r="I29" s="111"/>
      <c r="J29" s="109"/>
    </row>
    <row r="30" spans="1:10" s="19" customFormat="1" ht="12.75">
      <c r="A30" s="51"/>
      <c r="B30" s="33"/>
      <c r="C30" s="33"/>
      <c r="D30" s="33"/>
      <c r="E30" s="40"/>
      <c r="F30" s="40"/>
      <c r="G30" s="38" t="s">
        <v>435</v>
      </c>
      <c r="H30" s="40">
        <v>4664</v>
      </c>
      <c r="I30" s="111"/>
      <c r="J30" s="109"/>
    </row>
    <row r="31" spans="1:10" s="19" customFormat="1" ht="12.75">
      <c r="A31" s="51"/>
      <c r="B31" s="33"/>
      <c r="C31" s="33"/>
      <c r="D31" s="33"/>
      <c r="E31" s="40"/>
      <c r="F31" s="40"/>
      <c r="G31" s="38" t="s">
        <v>436</v>
      </c>
      <c r="H31" s="40">
        <v>15221</v>
      </c>
      <c r="I31" s="111"/>
      <c r="J31" s="109"/>
    </row>
    <row r="32" spans="1:10" s="20" customFormat="1" ht="12.75">
      <c r="A32" s="50"/>
      <c r="B32" s="32"/>
      <c r="C32" s="32" t="s">
        <v>825</v>
      </c>
      <c r="D32" s="32"/>
      <c r="E32" s="60">
        <f>E4+E5</f>
        <v>467</v>
      </c>
      <c r="F32" s="60">
        <f>(E32*20%)+E32</f>
        <v>560.4</v>
      </c>
      <c r="G32" s="34"/>
      <c r="H32" s="60">
        <f>SUM(H4:H31)</f>
        <v>260544</v>
      </c>
      <c r="I32" s="69">
        <f>D34*H32</f>
        <v>526.8513345132874</v>
      </c>
      <c r="J32" s="122">
        <f>D35*H32</f>
        <v>311223.909851953</v>
      </c>
    </row>
    <row r="33" spans="1:10" s="20" customFormat="1" ht="13.5" thickBot="1">
      <c r="A33" s="52"/>
      <c r="B33" s="43"/>
      <c r="C33" s="43" t="s">
        <v>826</v>
      </c>
      <c r="D33" s="43"/>
      <c r="E33" s="46">
        <f>E4+E5</f>
        <v>467</v>
      </c>
      <c r="F33" s="46">
        <f>(E33*20%)+E33</f>
        <v>560.4</v>
      </c>
      <c r="G33" s="44"/>
      <c r="H33" s="46">
        <v>260544</v>
      </c>
      <c r="I33" s="54">
        <f>D34*H33</f>
        <v>526.8513345132874</v>
      </c>
      <c r="J33" s="110">
        <f>D35*H33</f>
        <v>311223.909851953</v>
      </c>
    </row>
    <row r="34" spans="3:11" s="101" customFormat="1" ht="12.75">
      <c r="C34" s="101" t="s">
        <v>762</v>
      </c>
      <c r="D34" s="106">
        <v>0.00202212038854584</v>
      </c>
      <c r="E34" s="107"/>
      <c r="F34" s="107"/>
      <c r="G34" s="107"/>
      <c r="H34" s="128"/>
      <c r="I34" s="63"/>
      <c r="J34" s="107"/>
      <c r="K34" s="107"/>
    </row>
    <row r="35" spans="3:11" s="101" customFormat="1" ht="12.75">
      <c r="C35" s="101" t="s">
        <v>763</v>
      </c>
      <c r="D35" s="106">
        <v>1.1945157434136</v>
      </c>
      <c r="E35" s="107"/>
      <c r="F35" s="107"/>
      <c r="G35" s="107"/>
      <c r="H35" s="128"/>
      <c r="I35" s="103"/>
      <c r="J35" s="107"/>
      <c r="K35" s="107"/>
    </row>
    <row r="36" spans="3:11" s="101" customFormat="1" ht="12.75">
      <c r="C36" s="101" t="s">
        <v>766</v>
      </c>
      <c r="D36" s="106">
        <v>590.724345681818</v>
      </c>
      <c r="E36" s="107"/>
      <c r="F36" s="107"/>
      <c r="G36" s="107"/>
      <c r="H36" s="128"/>
      <c r="I36" s="103"/>
      <c r="J36" s="107"/>
      <c r="K36" s="107"/>
    </row>
    <row r="38" spans="1:7" ht="15">
      <c r="A38" s="5" t="s">
        <v>848</v>
      </c>
      <c r="F38" s="11"/>
      <c r="G38" s="11"/>
    </row>
    <row r="39" spans="6:7" ht="15">
      <c r="F39" s="11"/>
      <c r="G39" s="11"/>
    </row>
    <row r="40" spans="6:7" ht="15">
      <c r="F40" s="11"/>
      <c r="G40" s="11"/>
    </row>
    <row r="41" spans="6:7" ht="15">
      <c r="F41" s="11"/>
      <c r="G41" s="11"/>
    </row>
    <row r="42" spans="6:7" ht="15">
      <c r="F42" s="11"/>
      <c r="G42" s="11"/>
    </row>
    <row r="43" spans="6:7" ht="15">
      <c r="F43" s="11"/>
      <c r="G43" s="11"/>
    </row>
    <row r="44" spans="6:7" ht="15">
      <c r="F44" s="11"/>
      <c r="G44" s="11"/>
    </row>
    <row r="45" spans="6:7" ht="15">
      <c r="F45" s="11"/>
      <c r="G45" s="11"/>
    </row>
    <row r="46" spans="6:7" ht="15">
      <c r="F46" s="11"/>
      <c r="G46" s="11"/>
    </row>
    <row r="47" spans="6:7" ht="15">
      <c r="F47" s="11"/>
      <c r="G47" s="11"/>
    </row>
    <row r="48" spans="6:7" ht="15">
      <c r="F48" s="11"/>
      <c r="G48" s="11"/>
    </row>
    <row r="49" spans="6:7" ht="15">
      <c r="F49" s="11"/>
      <c r="G49" s="11"/>
    </row>
    <row r="50" spans="6:7" ht="15">
      <c r="F50" s="11"/>
      <c r="G50" s="11"/>
    </row>
    <row r="51" spans="6:7" ht="15">
      <c r="F51" s="11"/>
      <c r="G51" s="11"/>
    </row>
    <row r="52" spans="6:7" ht="15">
      <c r="F52" s="11"/>
      <c r="G52" s="11"/>
    </row>
    <row r="53" spans="6:7" ht="15">
      <c r="F53" s="11"/>
      <c r="G53" s="11"/>
    </row>
    <row r="54" spans="6:7" ht="15">
      <c r="F54" s="11"/>
      <c r="G54" s="11"/>
    </row>
    <row r="55" spans="6:7" ht="15">
      <c r="F55" s="11"/>
      <c r="G55" s="11"/>
    </row>
    <row r="56" spans="6:7" ht="15">
      <c r="F56" s="11"/>
      <c r="G56" s="11"/>
    </row>
    <row r="57" spans="6:7" ht="15">
      <c r="F57" s="11"/>
      <c r="G57" s="11"/>
    </row>
    <row r="58" spans="6:7" ht="15">
      <c r="F58" s="11"/>
      <c r="G58" s="11"/>
    </row>
    <row r="59" spans="6:7" ht="15">
      <c r="F59" s="11"/>
      <c r="G59" s="11"/>
    </row>
    <row r="60" spans="6:7" ht="15">
      <c r="F60" s="11"/>
      <c r="G60" s="11"/>
    </row>
    <row r="61" spans="6:7" ht="15">
      <c r="F61" s="11"/>
      <c r="G61" s="11"/>
    </row>
    <row r="62" spans="6:7" ht="15">
      <c r="F62" s="11"/>
      <c r="G62" s="11"/>
    </row>
    <row r="63" spans="6:7" ht="15">
      <c r="F63" s="11"/>
      <c r="G63" s="11"/>
    </row>
    <row r="64" spans="6:7" ht="15">
      <c r="F64" s="11"/>
      <c r="G64" s="11"/>
    </row>
    <row r="65" spans="6:7" ht="15">
      <c r="F65" s="11"/>
      <c r="G65" s="11"/>
    </row>
    <row r="66" spans="6:7" ht="15">
      <c r="F66" s="11"/>
      <c r="G66" s="11"/>
    </row>
    <row r="67" spans="6:7" ht="15">
      <c r="F67" s="11"/>
      <c r="G67" s="11"/>
    </row>
    <row r="68" spans="6:7" ht="15">
      <c r="F68" s="11"/>
      <c r="G68" s="11"/>
    </row>
    <row r="69" spans="6:7" ht="15">
      <c r="F69" s="11"/>
      <c r="G69" s="11"/>
    </row>
    <row r="70" spans="6:7" ht="15">
      <c r="F70" s="11"/>
      <c r="G70" s="11"/>
    </row>
    <row r="71" spans="6:7" ht="15">
      <c r="F71" s="11"/>
      <c r="G71" s="11"/>
    </row>
    <row r="72" spans="6:7" ht="15">
      <c r="F72" s="11"/>
      <c r="G72" s="11"/>
    </row>
    <row r="73" spans="6:7" ht="15">
      <c r="F73" s="11"/>
      <c r="G73" s="11"/>
    </row>
    <row r="74" spans="6:7" ht="15">
      <c r="F74" s="11"/>
      <c r="G74" s="11"/>
    </row>
    <row r="75" spans="6:7" ht="15">
      <c r="F75" s="11"/>
      <c r="G75" s="11"/>
    </row>
    <row r="76" spans="6:7" ht="15">
      <c r="F76" s="11"/>
      <c r="G76" s="11"/>
    </row>
    <row r="77" spans="6:7" ht="15">
      <c r="F77" s="11"/>
      <c r="G77" s="11"/>
    </row>
    <row r="78" spans="6:7" ht="15">
      <c r="F78" s="11"/>
      <c r="G78" s="11"/>
    </row>
    <row r="79" spans="6:7" ht="15">
      <c r="F79" s="11"/>
      <c r="G79" s="11"/>
    </row>
    <row r="80" spans="6:7" ht="15">
      <c r="F80" s="11"/>
      <c r="G80" s="11"/>
    </row>
    <row r="81" spans="6:7" ht="15">
      <c r="F81" s="11"/>
      <c r="G81" s="11"/>
    </row>
    <row r="82" spans="6:7" ht="15">
      <c r="F82" s="11"/>
      <c r="G82" s="11"/>
    </row>
    <row r="83" spans="6:7" ht="15">
      <c r="F83" s="11"/>
      <c r="G83" s="11"/>
    </row>
    <row r="84" spans="6:7" ht="15">
      <c r="F84" s="11"/>
      <c r="G84" s="11"/>
    </row>
    <row r="85" spans="6:7" ht="15">
      <c r="F85" s="11"/>
      <c r="G85" s="11"/>
    </row>
    <row r="86" spans="6:7" ht="15">
      <c r="F86" s="11"/>
      <c r="G86" s="11"/>
    </row>
    <row r="87" spans="6:7" ht="15">
      <c r="F87" s="11"/>
      <c r="G87" s="11"/>
    </row>
    <row r="88" spans="6:7" ht="15">
      <c r="F88" s="11"/>
      <c r="G88" s="11"/>
    </row>
    <row r="89" spans="6:7" ht="15">
      <c r="F89" s="11"/>
      <c r="G89" s="11"/>
    </row>
    <row r="90" spans="6:7" ht="15">
      <c r="F90" s="11"/>
      <c r="G90" s="11"/>
    </row>
    <row r="91" spans="6:7" ht="15">
      <c r="F91" s="11"/>
      <c r="G91" s="11"/>
    </row>
    <row r="92" spans="6:7" ht="15">
      <c r="F92" s="11"/>
      <c r="G92" s="11"/>
    </row>
    <row r="93" spans="6:7" ht="15">
      <c r="F93" s="11"/>
      <c r="G93" s="11"/>
    </row>
    <row r="94" spans="6:7" ht="15">
      <c r="F94" s="11"/>
      <c r="G94" s="11"/>
    </row>
    <row r="95" spans="6:7" ht="15">
      <c r="F95" s="11"/>
      <c r="G95" s="11"/>
    </row>
    <row r="96" spans="6:7" ht="15">
      <c r="F96" s="11"/>
      <c r="G96" s="11"/>
    </row>
    <row r="97" spans="6:7" ht="15">
      <c r="F97" s="11"/>
      <c r="G97" s="11"/>
    </row>
    <row r="98" spans="6:7" ht="15">
      <c r="F98" s="11"/>
      <c r="G98" s="11"/>
    </row>
    <row r="99" spans="6:7" ht="15">
      <c r="F99" s="11"/>
      <c r="G99" s="11"/>
    </row>
    <row r="100" spans="6:7" ht="15">
      <c r="F100" s="11"/>
      <c r="G100" s="11"/>
    </row>
    <row r="101" spans="6:7" ht="15">
      <c r="F101" s="11"/>
      <c r="G101" s="11"/>
    </row>
    <row r="102" spans="6:7" ht="15">
      <c r="F102" s="11"/>
      <c r="G102" s="11"/>
    </row>
    <row r="103" spans="6:7" ht="15">
      <c r="F103" s="11"/>
      <c r="G103" s="11"/>
    </row>
    <row r="104" spans="6:7" ht="15">
      <c r="F104" s="11"/>
      <c r="G104" s="11"/>
    </row>
    <row r="105" spans="6:7" ht="15">
      <c r="F105" s="11"/>
      <c r="G105" s="11"/>
    </row>
    <row r="106" spans="6:7" ht="15">
      <c r="F106" s="11"/>
      <c r="G106" s="11"/>
    </row>
    <row r="107" spans="6:7" ht="15">
      <c r="F107" s="11"/>
      <c r="G107" s="11"/>
    </row>
    <row r="108" spans="6:7" ht="15">
      <c r="F108" s="11"/>
      <c r="G108" s="11"/>
    </row>
    <row r="109" spans="6:7" ht="15">
      <c r="F109" s="11"/>
      <c r="G109" s="11"/>
    </row>
    <row r="110" spans="6:7" ht="15">
      <c r="F110" s="11"/>
      <c r="G110" s="11"/>
    </row>
    <row r="111" spans="6:7" ht="15">
      <c r="F111" s="11"/>
      <c r="G111" s="11"/>
    </row>
    <row r="112" spans="6:7" ht="15">
      <c r="F112" s="11"/>
      <c r="G112" s="11"/>
    </row>
    <row r="113" spans="6:7" ht="15">
      <c r="F113" s="11"/>
      <c r="G113" s="11"/>
    </row>
    <row r="114" spans="6:7" ht="15">
      <c r="F114" s="11"/>
      <c r="G114" s="11"/>
    </row>
    <row r="115" spans="6:7" ht="15">
      <c r="F115" s="11"/>
      <c r="G115" s="11"/>
    </row>
    <row r="116" spans="6:7" ht="15">
      <c r="F116" s="11"/>
      <c r="G116" s="11"/>
    </row>
    <row r="117" spans="6:7" ht="15">
      <c r="F117" s="11"/>
      <c r="G117" s="11"/>
    </row>
    <row r="118" spans="6:7" ht="15">
      <c r="F118" s="11"/>
      <c r="G118" s="11"/>
    </row>
    <row r="119" spans="6:7" ht="15">
      <c r="F119" s="11"/>
      <c r="G119" s="11"/>
    </row>
    <row r="120" spans="6:7" ht="15">
      <c r="F120" s="11"/>
      <c r="G120" s="11"/>
    </row>
    <row r="121" spans="6:7" ht="15">
      <c r="F121" s="11"/>
      <c r="G121" s="11"/>
    </row>
    <row r="122" spans="6:7" ht="15">
      <c r="F122" s="11"/>
      <c r="G122" s="11"/>
    </row>
    <row r="123" spans="6:7" ht="15">
      <c r="F123" s="11"/>
      <c r="G123" s="11"/>
    </row>
    <row r="124" spans="6:7" ht="15">
      <c r="F124" s="11"/>
      <c r="G124" s="11"/>
    </row>
    <row r="125" spans="6:7" ht="15">
      <c r="F125" s="11"/>
      <c r="G125" s="11"/>
    </row>
    <row r="126" spans="6:7" ht="15">
      <c r="F126" s="11"/>
      <c r="G126" s="11"/>
    </row>
    <row r="127" spans="6:7" ht="15">
      <c r="F127" s="11"/>
      <c r="G127" s="11"/>
    </row>
    <row r="128" spans="6:7" ht="15">
      <c r="F128" s="11"/>
      <c r="G128" s="11"/>
    </row>
    <row r="129" spans="6:7" ht="15">
      <c r="F129" s="11"/>
      <c r="G129" s="11"/>
    </row>
    <row r="130" spans="6:7" ht="15">
      <c r="F130" s="11"/>
      <c r="G130" s="11"/>
    </row>
    <row r="131" spans="6:7" ht="15">
      <c r="F131" s="11"/>
      <c r="G131" s="11"/>
    </row>
    <row r="132" spans="6:7" ht="15">
      <c r="F132" s="11"/>
      <c r="G132" s="11"/>
    </row>
    <row r="133" spans="6:7" ht="15">
      <c r="F133" s="11"/>
      <c r="G133" s="11"/>
    </row>
    <row r="134" spans="6:7" ht="15">
      <c r="F134" s="11"/>
      <c r="G134" s="11"/>
    </row>
    <row r="135" spans="6:7" ht="15">
      <c r="F135" s="11"/>
      <c r="G135" s="11"/>
    </row>
    <row r="136" spans="6:7" ht="15">
      <c r="F136" s="11"/>
      <c r="G136" s="11"/>
    </row>
    <row r="137" spans="6:7" ht="15">
      <c r="F137" s="11"/>
      <c r="G137" s="11"/>
    </row>
    <row r="138" spans="6:7" ht="15">
      <c r="F138" s="11"/>
      <c r="G138" s="11"/>
    </row>
    <row r="139" spans="6:7" ht="15">
      <c r="F139" s="11"/>
      <c r="G139" s="11"/>
    </row>
    <row r="140" spans="6:7" ht="15">
      <c r="F140" s="11"/>
      <c r="G140" s="11"/>
    </row>
    <row r="141" spans="6:7" ht="15">
      <c r="F141" s="11"/>
      <c r="G141" s="11"/>
    </row>
    <row r="142" spans="6:7" ht="15">
      <c r="F142" s="11"/>
      <c r="G142" s="11"/>
    </row>
    <row r="143" spans="6:7" ht="15">
      <c r="F143" s="11"/>
      <c r="G143" s="11"/>
    </row>
    <row r="144" spans="6:7" ht="15">
      <c r="F144" s="11"/>
      <c r="G144" s="11"/>
    </row>
    <row r="145" spans="6:7" ht="15">
      <c r="F145" s="11"/>
      <c r="G145" s="11"/>
    </row>
    <row r="146" spans="6:7" ht="15">
      <c r="F146" s="11"/>
      <c r="G146" s="11"/>
    </row>
    <row r="147" spans="6:7" ht="15">
      <c r="F147" s="11"/>
      <c r="G147" s="11"/>
    </row>
    <row r="148" spans="6:7" ht="15">
      <c r="F148" s="11"/>
      <c r="G148" s="11"/>
    </row>
    <row r="149" spans="6:7" ht="15">
      <c r="F149" s="11"/>
      <c r="G149" s="11"/>
    </row>
    <row r="150" spans="6:7" ht="15">
      <c r="F150" s="11"/>
      <c r="G150" s="11"/>
    </row>
    <row r="151" spans="6:7" ht="15">
      <c r="F151" s="11"/>
      <c r="G151" s="11"/>
    </row>
    <row r="152" spans="6:7" ht="15">
      <c r="F152" s="11"/>
      <c r="G152" s="11"/>
    </row>
    <row r="153" spans="6:7" ht="15">
      <c r="F153" s="11"/>
      <c r="G153" s="11"/>
    </row>
    <row r="154" spans="6:7" ht="15">
      <c r="F154" s="11"/>
      <c r="G154" s="11"/>
    </row>
    <row r="155" spans="6:7" ht="15">
      <c r="F155" s="11"/>
      <c r="G155" s="11"/>
    </row>
    <row r="156" spans="6:7" ht="15">
      <c r="F156" s="11"/>
      <c r="G156" s="11"/>
    </row>
    <row r="157" spans="6:7" ht="15">
      <c r="F157" s="11"/>
      <c r="G157" s="11"/>
    </row>
    <row r="158" spans="6:7" ht="15">
      <c r="F158" s="11"/>
      <c r="G158" s="11"/>
    </row>
    <row r="159" spans="6:7" ht="15">
      <c r="F159" s="11"/>
      <c r="G159" s="11"/>
    </row>
    <row r="160" spans="6:7" ht="15">
      <c r="F160" s="11"/>
      <c r="G160" s="11"/>
    </row>
    <row r="161" spans="6:7" ht="15">
      <c r="F161" s="11"/>
      <c r="G161" s="11"/>
    </row>
    <row r="162" spans="6:7" ht="15">
      <c r="F162" s="11"/>
      <c r="G162" s="11"/>
    </row>
    <row r="163" spans="6:7" ht="15">
      <c r="F163" s="11"/>
      <c r="G163" s="11"/>
    </row>
    <row r="164" spans="6:7" ht="15">
      <c r="F164" s="11"/>
      <c r="G164" s="11"/>
    </row>
    <row r="165" spans="6:7" ht="15">
      <c r="F165" s="11"/>
      <c r="G165" s="11"/>
    </row>
    <row r="166" spans="6:7" ht="15">
      <c r="F166" s="11"/>
      <c r="G166" s="11"/>
    </row>
    <row r="167" spans="6:7" ht="15">
      <c r="F167" s="11"/>
      <c r="G167" s="11"/>
    </row>
    <row r="168" spans="6:7" ht="15">
      <c r="F168" s="11"/>
      <c r="G168" s="11"/>
    </row>
    <row r="169" spans="6:7" ht="15">
      <c r="F169" s="11"/>
      <c r="G169" s="11"/>
    </row>
    <row r="170" spans="6:7" ht="15">
      <c r="F170" s="11"/>
      <c r="G170" s="11"/>
    </row>
    <row r="171" spans="6:7" ht="15">
      <c r="F171" s="11"/>
      <c r="G171" s="11"/>
    </row>
    <row r="172" spans="6:7" ht="15">
      <c r="F172" s="11"/>
      <c r="G172" s="11"/>
    </row>
    <row r="173" spans="6:7" ht="15">
      <c r="F173" s="11"/>
      <c r="G173" s="11"/>
    </row>
    <row r="174" spans="6:7" ht="15">
      <c r="F174" s="11"/>
      <c r="G174" s="11"/>
    </row>
    <row r="175" spans="6:7" ht="15">
      <c r="F175" s="11"/>
      <c r="G175" s="11"/>
    </row>
    <row r="176" spans="6:7" ht="15">
      <c r="F176" s="11"/>
      <c r="G176" s="11"/>
    </row>
    <row r="177" spans="6:7" ht="15">
      <c r="F177" s="11"/>
      <c r="G177" s="11"/>
    </row>
    <row r="178" spans="6:7" ht="15">
      <c r="F178" s="11"/>
      <c r="G178" s="11"/>
    </row>
    <row r="179" spans="6:7" ht="15">
      <c r="F179" s="11"/>
      <c r="G179" s="11"/>
    </row>
    <row r="180" spans="6:7" ht="15">
      <c r="F180" s="11"/>
      <c r="G180" s="11"/>
    </row>
    <row r="181" spans="6:7" ht="15">
      <c r="F181" s="11"/>
      <c r="G181" s="11"/>
    </row>
    <row r="182" spans="6:7" ht="15">
      <c r="F182" s="11"/>
      <c r="G182" s="11"/>
    </row>
    <row r="183" spans="6:7" ht="15">
      <c r="F183" s="11"/>
      <c r="G183" s="11"/>
    </row>
    <row r="184" spans="6:7" ht="15">
      <c r="F184" s="11"/>
      <c r="G184" s="11"/>
    </row>
    <row r="185" spans="6:7" ht="15">
      <c r="F185" s="11"/>
      <c r="G185" s="11"/>
    </row>
    <row r="186" spans="6:7" ht="15">
      <c r="F186" s="11"/>
      <c r="G186" s="11"/>
    </row>
    <row r="187" spans="6:7" ht="15">
      <c r="F187" s="11"/>
      <c r="G187" s="11"/>
    </row>
    <row r="188" spans="6:7" ht="15">
      <c r="F188" s="11"/>
      <c r="G188" s="11"/>
    </row>
    <row r="189" spans="6:7" ht="15">
      <c r="F189" s="11"/>
      <c r="G189" s="11"/>
    </row>
    <row r="190" spans="6:7" ht="15">
      <c r="F190" s="11"/>
      <c r="G190" s="11"/>
    </row>
    <row r="191" spans="6:7" ht="15">
      <c r="F191" s="11"/>
      <c r="G191" s="11"/>
    </row>
    <row r="192" spans="6:7" ht="15">
      <c r="F192" s="11"/>
      <c r="G192" s="11"/>
    </row>
    <row r="193" spans="6:7" ht="15">
      <c r="F193" s="11"/>
      <c r="G193" s="11"/>
    </row>
    <row r="194" spans="6:7" ht="15">
      <c r="F194" s="11"/>
      <c r="G194" s="11"/>
    </row>
    <row r="195" spans="6:7" ht="15">
      <c r="F195" s="11"/>
      <c r="G195" s="11"/>
    </row>
    <row r="196" spans="6:7" ht="15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  <row r="222" spans="6:7" ht="15">
      <c r="F222" s="11"/>
      <c r="G222" s="11"/>
    </row>
    <row r="223" spans="6:7" ht="15">
      <c r="F223" s="11"/>
      <c r="G223" s="11"/>
    </row>
    <row r="224" spans="6:7" ht="15">
      <c r="F224" s="11"/>
      <c r="G224" s="11"/>
    </row>
    <row r="225" spans="6:7" ht="15">
      <c r="F225" s="11"/>
      <c r="G225" s="11"/>
    </row>
    <row r="226" spans="6:7" ht="15">
      <c r="F226" s="11"/>
      <c r="G226" s="11"/>
    </row>
    <row r="227" spans="6:7" ht="15">
      <c r="F227" s="11"/>
      <c r="G227" s="11"/>
    </row>
    <row r="228" spans="6:7" ht="15">
      <c r="F228" s="11"/>
      <c r="G228" s="11"/>
    </row>
    <row r="229" spans="6:7" ht="15">
      <c r="F229" s="11"/>
      <c r="G229" s="11"/>
    </row>
    <row r="230" spans="6:7" ht="15">
      <c r="F230" s="11"/>
      <c r="G230" s="11"/>
    </row>
    <row r="231" spans="6:7" ht="15">
      <c r="F231" s="11"/>
      <c r="G231" s="11"/>
    </row>
    <row r="232" spans="6:7" ht="15">
      <c r="F232" s="11"/>
      <c r="G232" s="11"/>
    </row>
    <row r="233" spans="6:7" ht="15">
      <c r="F233" s="11"/>
      <c r="G233" s="11"/>
    </row>
    <row r="234" spans="6:7" ht="15">
      <c r="F234" s="11"/>
      <c r="G234" s="11"/>
    </row>
    <row r="235" spans="6:7" ht="15">
      <c r="F235" s="11"/>
      <c r="G235" s="11"/>
    </row>
    <row r="236" spans="6:7" ht="15">
      <c r="F236" s="11"/>
      <c r="G236" s="11"/>
    </row>
    <row r="237" spans="6:7" ht="15">
      <c r="F237" s="11"/>
      <c r="G237" s="11"/>
    </row>
    <row r="238" spans="6:7" ht="15">
      <c r="F238" s="11"/>
      <c r="G238" s="11"/>
    </row>
    <row r="239" spans="6:7" ht="15">
      <c r="F239" s="11"/>
      <c r="G239" s="11"/>
    </row>
    <row r="240" spans="6:7" ht="15">
      <c r="F240" s="11"/>
      <c r="G240" s="11"/>
    </row>
    <row r="241" spans="6:7" ht="15">
      <c r="F241" s="11"/>
      <c r="G241" s="11"/>
    </row>
    <row r="242" spans="6:7" ht="15">
      <c r="F242" s="11"/>
      <c r="G242" s="11"/>
    </row>
    <row r="243" spans="6:7" ht="15">
      <c r="F243" s="11"/>
      <c r="G243" s="11"/>
    </row>
    <row r="244" spans="6:7" ht="15">
      <c r="F244" s="11"/>
      <c r="G244" s="11"/>
    </row>
    <row r="245" spans="6:7" ht="15">
      <c r="F245" s="11"/>
      <c r="G245" s="11"/>
    </row>
    <row r="246" spans="6:7" ht="15">
      <c r="F246" s="11"/>
      <c r="G246" s="11"/>
    </row>
    <row r="247" spans="6:7" ht="15">
      <c r="F247" s="11"/>
      <c r="G247" s="11"/>
    </row>
    <row r="248" spans="6:7" ht="15">
      <c r="F248" s="11"/>
      <c r="G248" s="11"/>
    </row>
    <row r="249" spans="6:7" ht="15">
      <c r="F249" s="11"/>
      <c r="G249" s="11"/>
    </row>
    <row r="250" spans="6:7" ht="15">
      <c r="F250" s="11"/>
      <c r="G250" s="11"/>
    </row>
    <row r="251" spans="6:7" ht="15">
      <c r="F251" s="11"/>
      <c r="G251" s="11"/>
    </row>
    <row r="252" spans="6:7" ht="15">
      <c r="F252" s="11"/>
      <c r="G252" s="11"/>
    </row>
    <row r="253" spans="6:7" ht="15">
      <c r="F253" s="11"/>
      <c r="G253" s="11"/>
    </row>
    <row r="254" spans="6:7" ht="15">
      <c r="F254" s="11"/>
      <c r="G254" s="11"/>
    </row>
    <row r="255" spans="6:7" ht="15">
      <c r="F255" s="11"/>
      <c r="G255" s="11"/>
    </row>
    <row r="256" spans="6:7" ht="15">
      <c r="F256" s="11"/>
      <c r="G256" s="11"/>
    </row>
    <row r="257" spans="6:7" ht="15">
      <c r="F257" s="11"/>
      <c r="G257" s="11"/>
    </row>
    <row r="258" spans="6:7" ht="15">
      <c r="F258" s="11"/>
      <c r="G258" s="11"/>
    </row>
    <row r="259" spans="6:7" ht="15">
      <c r="F259" s="11"/>
      <c r="G259" s="11"/>
    </row>
    <row r="260" spans="6:7" ht="15">
      <c r="F260" s="11"/>
      <c r="G260" s="11"/>
    </row>
    <row r="261" spans="6:7" ht="15">
      <c r="F261" s="11"/>
      <c r="G261" s="11"/>
    </row>
  </sheetData>
  <mergeCells count="2">
    <mergeCell ref="A1:J1"/>
    <mergeCell ref="C15:E1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0"/>
  <sheetViews>
    <sheetView workbookViewId="0" topLeftCell="A19">
      <selection activeCell="E9" sqref="E9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6" customWidth="1"/>
    <col min="5" max="5" width="8.7109375" style="6" customWidth="1"/>
    <col min="6" max="6" width="8.7109375" style="10" customWidth="1"/>
    <col min="7" max="7" width="20.7109375" style="7" customWidth="1"/>
    <col min="8" max="8" width="12.7109375" style="5" customWidth="1"/>
    <col min="9" max="10" width="12.7109375" style="184" customWidth="1"/>
    <col min="11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608</v>
      </c>
      <c r="E2" s="25"/>
      <c r="F2" s="25"/>
      <c r="G2" s="23"/>
      <c r="H2" s="24"/>
      <c r="I2" s="102"/>
      <c r="J2" s="102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2" ht="15">
      <c r="A4" s="51" t="s">
        <v>795</v>
      </c>
      <c r="B4" s="33" t="s">
        <v>626</v>
      </c>
      <c r="C4" s="33" t="s">
        <v>41</v>
      </c>
      <c r="D4" s="33" t="s">
        <v>141</v>
      </c>
      <c r="E4" s="40">
        <v>113</v>
      </c>
      <c r="F4" s="40">
        <f aca="true" t="shared" si="0" ref="F4:F11">(E4*20%)+E4</f>
        <v>135.6</v>
      </c>
      <c r="G4" s="38" t="s">
        <v>451</v>
      </c>
      <c r="H4" s="40">
        <v>32658</v>
      </c>
      <c r="I4" s="68"/>
      <c r="J4" s="121"/>
      <c r="L4" s="6"/>
    </row>
    <row r="5" spans="1:12" ht="15">
      <c r="A5" s="51" t="s">
        <v>795</v>
      </c>
      <c r="B5" s="33" t="s">
        <v>626</v>
      </c>
      <c r="C5" s="33" t="s">
        <v>42</v>
      </c>
      <c r="D5" s="33" t="s">
        <v>141</v>
      </c>
      <c r="E5" s="40">
        <v>23</v>
      </c>
      <c r="F5" s="40">
        <f t="shared" si="0"/>
        <v>27.6</v>
      </c>
      <c r="G5" s="33"/>
      <c r="H5" s="33"/>
      <c r="I5" s="68"/>
      <c r="J5" s="121"/>
      <c r="L5" s="6"/>
    </row>
    <row r="6" spans="1:10" s="8" customFormat="1" ht="14.25">
      <c r="A6" s="50"/>
      <c r="B6" s="18"/>
      <c r="C6" s="32" t="s">
        <v>796</v>
      </c>
      <c r="D6" s="18"/>
      <c r="E6" s="60">
        <f>SUM(E4:E5)</f>
        <v>136</v>
      </c>
      <c r="F6" s="60">
        <f t="shared" si="0"/>
        <v>163.2</v>
      </c>
      <c r="G6" s="34"/>
      <c r="H6" s="60">
        <f>SUM(H4:H5)</f>
        <v>32658</v>
      </c>
      <c r="I6" s="69">
        <f>D44*H6</f>
        <v>66.03840764913005</v>
      </c>
      <c r="J6" s="122">
        <f>D45*H6</f>
        <v>39010.49514840135</v>
      </c>
    </row>
    <row r="7" spans="1:10" s="8" customFormat="1" ht="14.25">
      <c r="A7" s="144"/>
      <c r="B7" s="145"/>
      <c r="C7" s="145"/>
      <c r="D7" s="145"/>
      <c r="E7" s="146"/>
      <c r="F7" s="146"/>
      <c r="G7" s="145"/>
      <c r="H7" s="146"/>
      <c r="I7" s="150"/>
      <c r="J7" s="151"/>
    </row>
    <row r="8" spans="1:10" ht="15">
      <c r="A8" s="51" t="s">
        <v>795</v>
      </c>
      <c r="B8" s="33" t="s">
        <v>626</v>
      </c>
      <c r="C8" s="33" t="s">
        <v>43</v>
      </c>
      <c r="D8" s="33" t="s">
        <v>142</v>
      </c>
      <c r="E8" s="40">
        <v>240</v>
      </c>
      <c r="F8" s="40">
        <f t="shared" si="0"/>
        <v>288</v>
      </c>
      <c r="G8" s="38" t="s">
        <v>453</v>
      </c>
      <c r="H8" s="40">
        <v>357077</v>
      </c>
      <c r="I8" s="68"/>
      <c r="J8" s="121"/>
    </row>
    <row r="9" spans="1:10" ht="15">
      <c r="A9" s="51" t="s">
        <v>795</v>
      </c>
      <c r="B9" s="33" t="s">
        <v>626</v>
      </c>
      <c r="C9" s="33" t="s">
        <v>51</v>
      </c>
      <c r="D9" s="33" t="s">
        <v>142</v>
      </c>
      <c r="E9" s="40">
        <v>230</v>
      </c>
      <c r="F9" s="40">
        <f t="shared" si="0"/>
        <v>276</v>
      </c>
      <c r="G9" s="185"/>
      <c r="H9" s="40"/>
      <c r="I9" s="68"/>
      <c r="J9" s="121"/>
    </row>
    <row r="10" spans="1:10" ht="15">
      <c r="A10" s="51" t="s">
        <v>795</v>
      </c>
      <c r="B10" s="33" t="s">
        <v>626</v>
      </c>
      <c r="C10" s="33" t="s">
        <v>88</v>
      </c>
      <c r="D10" s="33" t="s">
        <v>142</v>
      </c>
      <c r="E10" s="40">
        <v>251</v>
      </c>
      <c r="F10" s="40">
        <f t="shared" si="0"/>
        <v>301.2</v>
      </c>
      <c r="G10" s="38"/>
      <c r="H10" s="40"/>
      <c r="I10" s="68"/>
      <c r="J10" s="121"/>
    </row>
    <row r="11" spans="1:10" s="8" customFormat="1" ht="14.25">
      <c r="A11" s="50"/>
      <c r="B11" s="18"/>
      <c r="C11" s="32" t="s">
        <v>797</v>
      </c>
      <c r="D11" s="18"/>
      <c r="E11" s="60">
        <f>SUM(E8:E10)</f>
        <v>721</v>
      </c>
      <c r="F11" s="60">
        <f t="shared" si="0"/>
        <v>865.2</v>
      </c>
      <c r="G11" s="34"/>
      <c r="H11" s="60">
        <v>357077</v>
      </c>
      <c r="I11" s="69">
        <f>D44*H11</f>
        <v>722.052681980783</v>
      </c>
      <c r="J11" s="122">
        <f>D45*H11</f>
        <v>426534.09811089805</v>
      </c>
    </row>
    <row r="12" spans="1:10" ht="15">
      <c r="A12" s="144"/>
      <c r="B12" s="145"/>
      <c r="C12" s="145"/>
      <c r="D12" s="145"/>
      <c r="E12" s="146"/>
      <c r="F12" s="146"/>
      <c r="G12" s="145"/>
      <c r="H12" s="149"/>
      <c r="I12" s="150"/>
      <c r="J12" s="151"/>
    </row>
    <row r="13" spans="1:10" ht="15">
      <c r="A13" s="51" t="s">
        <v>795</v>
      </c>
      <c r="B13" s="33" t="s">
        <v>626</v>
      </c>
      <c r="C13" s="33" t="s">
        <v>67</v>
      </c>
      <c r="D13" s="33" t="s">
        <v>156</v>
      </c>
      <c r="E13" s="40">
        <v>48</v>
      </c>
      <c r="F13" s="40">
        <f>(E13*20%)+E13</f>
        <v>57.6</v>
      </c>
      <c r="G13" s="38" t="s">
        <v>437</v>
      </c>
      <c r="H13" s="40">
        <v>2859</v>
      </c>
      <c r="I13" s="68"/>
      <c r="J13" s="121"/>
    </row>
    <row r="14" spans="1:10" ht="15">
      <c r="A14" s="51" t="s">
        <v>795</v>
      </c>
      <c r="B14" s="33" t="s">
        <v>626</v>
      </c>
      <c r="C14" s="33" t="s">
        <v>98</v>
      </c>
      <c r="D14" s="33" t="s">
        <v>176</v>
      </c>
      <c r="E14" s="40">
        <v>401</v>
      </c>
      <c r="F14" s="40">
        <f>(E14*20%)+E14</f>
        <v>481.2</v>
      </c>
      <c r="G14" s="38" t="s">
        <v>439</v>
      </c>
      <c r="H14" s="40">
        <v>3913</v>
      </c>
      <c r="I14" s="68"/>
      <c r="J14" s="121"/>
    </row>
    <row r="15" spans="1:10" ht="15">
      <c r="A15" s="51" t="s">
        <v>599</v>
      </c>
      <c r="B15" s="33" t="s">
        <v>626</v>
      </c>
      <c r="C15" s="33" t="s">
        <v>65</v>
      </c>
      <c r="D15" s="33" t="s">
        <v>155</v>
      </c>
      <c r="E15" s="40">
        <v>14</v>
      </c>
      <c r="F15" s="40">
        <f>(E15*20%)+E15</f>
        <v>16.8</v>
      </c>
      <c r="G15" s="38" t="s">
        <v>438</v>
      </c>
      <c r="H15" s="40">
        <v>24698</v>
      </c>
      <c r="I15" s="68"/>
      <c r="J15" s="121"/>
    </row>
    <row r="16" spans="1:10" ht="15">
      <c r="A16" s="51" t="s">
        <v>599</v>
      </c>
      <c r="B16" s="33" t="s">
        <v>626</v>
      </c>
      <c r="C16" s="33" t="s">
        <v>66</v>
      </c>
      <c r="D16" s="33" t="s">
        <v>609</v>
      </c>
      <c r="E16" s="40">
        <v>114</v>
      </c>
      <c r="F16" s="40">
        <f>(E16*20%)+E16</f>
        <v>136.8</v>
      </c>
      <c r="G16" s="38" t="s">
        <v>440</v>
      </c>
      <c r="H16" s="40">
        <v>22345</v>
      </c>
      <c r="I16" s="68"/>
      <c r="J16" s="121"/>
    </row>
    <row r="17" spans="1:10" ht="15">
      <c r="A17" s="51"/>
      <c r="B17" s="33"/>
      <c r="C17" s="33"/>
      <c r="D17" s="33"/>
      <c r="E17" s="40"/>
      <c r="F17" s="40"/>
      <c r="G17" s="38" t="s">
        <v>441</v>
      </c>
      <c r="H17" s="40">
        <v>5828</v>
      </c>
      <c r="I17" s="68"/>
      <c r="J17" s="121"/>
    </row>
    <row r="18" spans="1:10" ht="15">
      <c r="A18" s="51"/>
      <c r="B18" s="33"/>
      <c r="C18" s="33"/>
      <c r="D18" s="33"/>
      <c r="E18" s="40"/>
      <c r="F18" s="40"/>
      <c r="G18" s="38" t="s">
        <v>442</v>
      </c>
      <c r="H18" s="40">
        <v>5050</v>
      </c>
      <c r="I18" s="68"/>
      <c r="J18" s="121"/>
    </row>
    <row r="19" spans="1:10" ht="15">
      <c r="A19" s="51"/>
      <c r="B19" s="33"/>
      <c r="C19" s="33"/>
      <c r="D19" s="33"/>
      <c r="E19" s="40"/>
      <c r="F19" s="40"/>
      <c r="G19" s="38" t="s">
        <v>443</v>
      </c>
      <c r="H19" s="40">
        <v>5931</v>
      </c>
      <c r="I19" s="68"/>
      <c r="J19" s="121"/>
    </row>
    <row r="20" spans="1:10" ht="15">
      <c r="A20" s="51"/>
      <c r="B20" s="33"/>
      <c r="C20" s="33"/>
      <c r="D20" s="33"/>
      <c r="E20" s="40"/>
      <c r="F20" s="40"/>
      <c r="G20" s="38" t="s">
        <v>444</v>
      </c>
      <c r="H20" s="40">
        <v>2543</v>
      </c>
      <c r="I20" s="68"/>
      <c r="J20" s="121"/>
    </row>
    <row r="21" spans="1:10" ht="15">
      <c r="A21" s="51"/>
      <c r="B21" s="33"/>
      <c r="C21" s="33"/>
      <c r="D21" s="33"/>
      <c r="E21" s="40"/>
      <c r="F21" s="40"/>
      <c r="G21" s="38" t="s">
        <v>445</v>
      </c>
      <c r="H21" s="40">
        <v>3982</v>
      </c>
      <c r="I21" s="68"/>
      <c r="J21" s="121"/>
    </row>
    <row r="22" spans="1:10" ht="15">
      <c r="A22" s="51"/>
      <c r="B22" s="33"/>
      <c r="C22" s="33"/>
      <c r="D22" s="33"/>
      <c r="E22" s="40"/>
      <c r="F22" s="40"/>
      <c r="G22" s="38" t="s">
        <v>446</v>
      </c>
      <c r="H22" s="40">
        <v>4568</v>
      </c>
      <c r="I22" s="68"/>
      <c r="J22" s="121"/>
    </row>
    <row r="23" spans="1:10" ht="15">
      <c r="A23" s="51"/>
      <c r="B23" s="33"/>
      <c r="C23" s="33"/>
      <c r="D23" s="33"/>
      <c r="E23" s="40"/>
      <c r="F23" s="40"/>
      <c r="G23" s="38" t="s">
        <v>447</v>
      </c>
      <c r="H23" s="40">
        <v>5979</v>
      </c>
      <c r="I23" s="68"/>
      <c r="J23" s="121"/>
    </row>
    <row r="24" spans="1:10" ht="15">
      <c r="A24" s="51"/>
      <c r="B24" s="33"/>
      <c r="C24" s="33"/>
      <c r="D24" s="33"/>
      <c r="E24" s="40"/>
      <c r="F24" s="40"/>
      <c r="G24" s="38" t="s">
        <v>448</v>
      </c>
      <c r="H24" s="40">
        <v>3010</v>
      </c>
      <c r="I24" s="68"/>
      <c r="J24" s="121"/>
    </row>
    <row r="25" spans="1:10" ht="15">
      <c r="A25" s="51"/>
      <c r="B25" s="33"/>
      <c r="C25" s="35"/>
      <c r="D25" s="33"/>
      <c r="E25" s="40"/>
      <c r="F25" s="40"/>
      <c r="G25" s="38" t="s">
        <v>449</v>
      </c>
      <c r="H25" s="40">
        <v>4401</v>
      </c>
      <c r="I25" s="68"/>
      <c r="J25" s="121"/>
    </row>
    <row r="26" spans="1:10" ht="15">
      <c r="A26" s="51"/>
      <c r="B26" s="33"/>
      <c r="C26" s="33"/>
      <c r="D26" s="33"/>
      <c r="E26" s="40"/>
      <c r="F26" s="40"/>
      <c r="G26" s="38" t="s">
        <v>450</v>
      </c>
      <c r="H26" s="40">
        <v>19781</v>
      </c>
      <c r="I26" s="68"/>
      <c r="J26" s="121"/>
    </row>
    <row r="27" spans="1:10" ht="15">
      <c r="A27" s="51"/>
      <c r="B27" s="33"/>
      <c r="C27" s="33"/>
      <c r="D27" s="33"/>
      <c r="E27" s="40"/>
      <c r="F27" s="40"/>
      <c r="G27" s="38" t="s">
        <v>452</v>
      </c>
      <c r="H27" s="40">
        <v>31959</v>
      </c>
      <c r="I27" s="68"/>
      <c r="J27" s="121"/>
    </row>
    <row r="28" spans="1:10" ht="15">
      <c r="A28" s="51"/>
      <c r="B28" s="33"/>
      <c r="C28" s="33"/>
      <c r="D28" s="33"/>
      <c r="E28" s="40"/>
      <c r="F28" s="40"/>
      <c r="G28" s="38" t="s">
        <v>454</v>
      </c>
      <c r="H28" s="40">
        <v>3672</v>
      </c>
      <c r="I28" s="68"/>
      <c r="J28" s="121"/>
    </row>
    <row r="29" spans="1:10" ht="15">
      <c r="A29" s="51"/>
      <c r="B29" s="33"/>
      <c r="C29" s="33"/>
      <c r="D29" s="33"/>
      <c r="E29" s="40"/>
      <c r="F29" s="40"/>
      <c r="G29" s="38" t="s">
        <v>455</v>
      </c>
      <c r="H29" s="40">
        <v>3836</v>
      </c>
      <c r="I29" s="68"/>
      <c r="J29" s="121"/>
    </row>
    <row r="30" spans="1:10" ht="15">
      <c r="A30" s="51"/>
      <c r="B30" s="33"/>
      <c r="C30" s="33"/>
      <c r="D30" s="33"/>
      <c r="E30" s="40"/>
      <c r="F30" s="40"/>
      <c r="G30" s="38" t="s">
        <v>456</v>
      </c>
      <c r="H30" s="40">
        <v>26615</v>
      </c>
      <c r="I30" s="68"/>
      <c r="J30" s="121"/>
    </row>
    <row r="31" spans="1:10" ht="15">
      <c r="A31" s="51"/>
      <c r="B31" s="33"/>
      <c r="C31" s="33"/>
      <c r="D31" s="33"/>
      <c r="E31" s="40"/>
      <c r="F31" s="40"/>
      <c r="G31" s="38" t="s">
        <v>457</v>
      </c>
      <c r="H31" s="40">
        <v>3380</v>
      </c>
      <c r="I31" s="68"/>
      <c r="J31" s="121"/>
    </row>
    <row r="32" spans="1:10" ht="15">
      <c r="A32" s="51"/>
      <c r="B32" s="33"/>
      <c r="C32" s="33"/>
      <c r="D32" s="33"/>
      <c r="E32" s="40"/>
      <c r="F32" s="40"/>
      <c r="G32" s="38" t="s">
        <v>458</v>
      </c>
      <c r="H32" s="40">
        <v>35936</v>
      </c>
      <c r="I32" s="68"/>
      <c r="J32" s="121"/>
    </row>
    <row r="33" spans="1:10" ht="15">
      <c r="A33" s="51"/>
      <c r="B33" s="33"/>
      <c r="C33" s="33"/>
      <c r="D33" s="33"/>
      <c r="E33" s="40"/>
      <c r="F33" s="40"/>
      <c r="G33" s="38" t="s">
        <v>459</v>
      </c>
      <c r="H33" s="40">
        <v>10250</v>
      </c>
      <c r="I33" s="68"/>
      <c r="J33" s="121"/>
    </row>
    <row r="34" spans="1:10" ht="15">
      <c r="A34" s="51"/>
      <c r="B34" s="33"/>
      <c r="C34" s="33"/>
      <c r="D34" s="33"/>
      <c r="E34" s="40"/>
      <c r="F34" s="40"/>
      <c r="G34" s="38" t="s">
        <v>460</v>
      </c>
      <c r="H34" s="40">
        <v>4784</v>
      </c>
      <c r="I34" s="68"/>
      <c r="J34" s="121"/>
    </row>
    <row r="35" spans="1:10" ht="15">
      <c r="A35" s="51"/>
      <c r="B35" s="33"/>
      <c r="C35" s="33"/>
      <c r="D35" s="33"/>
      <c r="E35" s="40"/>
      <c r="F35" s="40"/>
      <c r="G35" s="38" t="s">
        <v>461</v>
      </c>
      <c r="H35" s="40">
        <v>10432</v>
      </c>
      <c r="I35" s="68"/>
      <c r="J35" s="121"/>
    </row>
    <row r="36" spans="1:10" ht="15">
      <c r="A36" s="51"/>
      <c r="B36" s="33"/>
      <c r="C36" s="33"/>
      <c r="D36" s="33"/>
      <c r="E36" s="40"/>
      <c r="F36" s="40"/>
      <c r="G36" s="38" t="s">
        <v>462</v>
      </c>
      <c r="H36" s="40">
        <v>1818</v>
      </c>
      <c r="I36" s="68"/>
      <c r="J36" s="121"/>
    </row>
    <row r="37" spans="1:10" ht="15">
      <c r="A37" s="51"/>
      <c r="B37" s="33"/>
      <c r="C37" s="33"/>
      <c r="D37" s="33"/>
      <c r="E37" s="40"/>
      <c r="F37" s="40"/>
      <c r="G37" s="38" t="s">
        <v>465</v>
      </c>
      <c r="H37" s="40">
        <v>82847</v>
      </c>
      <c r="I37" s="68"/>
      <c r="J37" s="121"/>
    </row>
    <row r="38" spans="1:10" ht="15">
      <c r="A38" s="51"/>
      <c r="B38" s="33"/>
      <c r="C38" s="33"/>
      <c r="D38" s="33"/>
      <c r="E38" s="40"/>
      <c r="F38" s="40"/>
      <c r="G38" s="38" t="s">
        <v>463</v>
      </c>
      <c r="H38" s="40">
        <v>5269</v>
      </c>
      <c r="I38" s="68"/>
      <c r="J38" s="121"/>
    </row>
    <row r="39" spans="1:10" ht="15">
      <c r="A39" s="51"/>
      <c r="B39" s="33"/>
      <c r="C39" s="33"/>
      <c r="D39" s="33"/>
      <c r="E39" s="40"/>
      <c r="F39" s="40"/>
      <c r="G39" s="38" t="s">
        <v>464</v>
      </c>
      <c r="H39" s="40">
        <v>5517</v>
      </c>
      <c r="I39" s="68"/>
      <c r="J39" s="121"/>
    </row>
    <row r="40" spans="1:10" ht="15">
      <c r="A40" s="51"/>
      <c r="B40" s="33"/>
      <c r="C40" s="33"/>
      <c r="D40" s="33"/>
      <c r="E40" s="40"/>
      <c r="F40" s="40"/>
      <c r="G40" s="38" t="s">
        <v>466</v>
      </c>
      <c r="H40" s="40">
        <v>2466</v>
      </c>
      <c r="I40" s="68"/>
      <c r="J40" s="121"/>
    </row>
    <row r="41" spans="1:10" s="8" customFormat="1" ht="14.25">
      <c r="A41" s="50"/>
      <c r="B41" s="32"/>
      <c r="C41" s="32" t="s">
        <v>827</v>
      </c>
      <c r="D41" s="18"/>
      <c r="E41" s="60">
        <f>SUM(E13:E40)</f>
        <v>577</v>
      </c>
      <c r="F41" s="60">
        <f>(E41*20%)+E41</f>
        <v>692.4</v>
      </c>
      <c r="G41" s="34"/>
      <c r="H41" s="60">
        <f>SUM(H13:H40)</f>
        <v>343669</v>
      </c>
      <c r="I41" s="69">
        <f>D44*H41</f>
        <v>694.9400918111603</v>
      </c>
      <c r="J41" s="122">
        <f>D45*H41</f>
        <v>410518.0310232085</v>
      </c>
    </row>
    <row r="42" spans="1:10" ht="15">
      <c r="A42" s="144"/>
      <c r="B42" s="145"/>
      <c r="C42" s="145"/>
      <c r="D42" s="145"/>
      <c r="E42" s="146"/>
      <c r="F42" s="146"/>
      <c r="G42" s="145"/>
      <c r="H42" s="149"/>
      <c r="I42" s="150"/>
      <c r="J42" s="151"/>
    </row>
    <row r="43" spans="1:10" s="8" customFormat="1" ht="15" thickBot="1">
      <c r="A43" s="52"/>
      <c r="B43" s="15"/>
      <c r="C43" s="43" t="s">
        <v>798</v>
      </c>
      <c r="D43" s="43"/>
      <c r="E43" s="46">
        <f>E6+E11+E41</f>
        <v>1434</v>
      </c>
      <c r="F43" s="46">
        <f>F6+F11+F41</f>
        <v>1720.8000000000002</v>
      </c>
      <c r="G43" s="44"/>
      <c r="H43" s="46">
        <f>H6+H11+H41</f>
        <v>733404</v>
      </c>
      <c r="I43" s="54">
        <f>D44*H43</f>
        <v>1483.0311814410734</v>
      </c>
      <c r="J43" s="110">
        <f>D45*H43</f>
        <v>876062.6242825079</v>
      </c>
    </row>
    <row r="44" spans="3:11" s="101" customFormat="1" ht="12.75">
      <c r="C44" s="101" t="s">
        <v>762</v>
      </c>
      <c r="D44" s="106">
        <v>0.00202212038854584</v>
      </c>
      <c r="E44" s="107"/>
      <c r="F44" s="107"/>
      <c r="G44" s="107"/>
      <c r="H44" s="128"/>
      <c r="I44" s="63"/>
      <c r="J44" s="107"/>
      <c r="K44" s="107"/>
    </row>
    <row r="45" spans="3:11" s="101" customFormat="1" ht="12.75">
      <c r="C45" s="101" t="s">
        <v>763</v>
      </c>
      <c r="D45" s="106">
        <v>1.1945157434136</v>
      </c>
      <c r="E45" s="107"/>
      <c r="F45" s="107"/>
      <c r="G45" s="107"/>
      <c r="H45" s="128"/>
      <c r="I45" s="103"/>
      <c r="J45" s="107"/>
      <c r="K45" s="107"/>
    </row>
    <row r="46" spans="3:11" s="101" customFormat="1" ht="12.75">
      <c r="C46" s="101" t="s">
        <v>766</v>
      </c>
      <c r="D46" s="106">
        <v>590.724345681818</v>
      </c>
      <c r="E46" s="107"/>
      <c r="F46" s="107"/>
      <c r="G46" s="107"/>
      <c r="H46" s="128"/>
      <c r="I46" s="103"/>
      <c r="J46" s="107"/>
      <c r="K46" s="107"/>
    </row>
    <row r="47" spans="4:10" ht="15">
      <c r="D47" s="5"/>
      <c r="E47" s="5"/>
      <c r="F47" s="5"/>
      <c r="G47" s="59"/>
      <c r="H47" s="66"/>
      <c r="I47" s="102"/>
      <c r="J47" s="102"/>
    </row>
    <row r="48" spans="1:10" s="8" customFormat="1" ht="14.25">
      <c r="A48" s="20" t="s">
        <v>848</v>
      </c>
      <c r="B48" s="19"/>
      <c r="C48" s="19"/>
      <c r="D48" s="19"/>
      <c r="E48" s="56"/>
      <c r="F48" s="56"/>
      <c r="G48" s="59"/>
      <c r="H48" s="66"/>
      <c r="I48" s="102"/>
      <c r="J48" s="102"/>
    </row>
    <row r="49" spans="1:10" s="19" customFormat="1" ht="12.75">
      <c r="A49" s="113"/>
      <c r="E49" s="25"/>
      <c r="F49" s="25"/>
      <c r="G49" s="107"/>
      <c r="H49" s="128"/>
      <c r="I49" s="102"/>
      <c r="J49" s="102"/>
    </row>
    <row r="50" spans="1:10" s="19" customFormat="1" ht="12.75">
      <c r="A50" s="113"/>
      <c r="E50" s="25"/>
      <c r="F50" s="25"/>
      <c r="G50" s="107"/>
      <c r="H50" s="128"/>
      <c r="I50" s="102"/>
      <c r="J50" s="102"/>
    </row>
    <row r="51" spans="1:10" s="20" customFormat="1" ht="12.75">
      <c r="A51" s="22"/>
      <c r="E51" s="65"/>
      <c r="F51" s="65"/>
      <c r="G51" s="107"/>
      <c r="H51" s="128"/>
      <c r="I51" s="63"/>
      <c r="J51" s="115"/>
    </row>
    <row r="52" spans="1:10" s="20" customFormat="1" ht="15">
      <c r="A52" s="22"/>
      <c r="E52" s="65"/>
      <c r="F52" s="65"/>
      <c r="G52" s="7"/>
      <c r="H52" s="5"/>
      <c r="I52" s="63"/>
      <c r="J52" s="115"/>
    </row>
    <row r="53" spans="4:5" ht="15">
      <c r="D53" s="11"/>
      <c r="E53" s="11"/>
    </row>
    <row r="54" spans="4:5" ht="15">
      <c r="D54" s="11"/>
      <c r="E54" s="11"/>
    </row>
    <row r="55" spans="4:5" ht="15">
      <c r="D55" s="11"/>
      <c r="E55" s="11"/>
    </row>
    <row r="56" spans="4:5" ht="15">
      <c r="D56" s="11"/>
      <c r="E56" s="11"/>
    </row>
    <row r="57" spans="4:5" ht="15">
      <c r="D57" s="11"/>
      <c r="E57" s="11"/>
    </row>
    <row r="58" spans="4:5" ht="15">
      <c r="D58" s="11"/>
      <c r="E58" s="11"/>
    </row>
    <row r="59" spans="4:5" ht="15">
      <c r="D59" s="11"/>
      <c r="E59" s="11"/>
    </row>
    <row r="60" spans="4:5" ht="15">
      <c r="D60" s="11"/>
      <c r="E60" s="11"/>
    </row>
    <row r="61" spans="4:5" ht="15">
      <c r="D61" s="11"/>
      <c r="E61" s="11"/>
    </row>
    <row r="62" spans="4:5" ht="15">
      <c r="D62" s="11"/>
      <c r="E62" s="11"/>
    </row>
    <row r="63" spans="4:5" ht="15">
      <c r="D63" s="11"/>
      <c r="E63" s="11"/>
    </row>
    <row r="64" spans="4:5" ht="15">
      <c r="D64" s="11"/>
      <c r="E64" s="11"/>
    </row>
    <row r="65" spans="4:5" ht="15">
      <c r="D65" s="11"/>
      <c r="E65" s="11"/>
    </row>
    <row r="66" spans="4:5" ht="15">
      <c r="D66" s="11"/>
      <c r="E66" s="11"/>
    </row>
    <row r="67" spans="4:5" ht="15">
      <c r="D67" s="11"/>
      <c r="E67" s="11"/>
    </row>
    <row r="68" spans="4:5" ht="15">
      <c r="D68" s="11"/>
      <c r="E68" s="11"/>
    </row>
    <row r="69" spans="4:5" ht="15">
      <c r="D69" s="11"/>
      <c r="E69" s="11"/>
    </row>
    <row r="70" spans="4:5" ht="15">
      <c r="D70" s="11"/>
      <c r="E70" s="11"/>
    </row>
    <row r="71" spans="4:5" ht="15">
      <c r="D71" s="11"/>
      <c r="E71" s="11"/>
    </row>
    <row r="72" spans="4:5" ht="15">
      <c r="D72" s="11"/>
      <c r="E72" s="11"/>
    </row>
    <row r="73" spans="4:5" ht="15">
      <c r="D73" s="11"/>
      <c r="E73" s="11"/>
    </row>
    <row r="74" spans="4:5" ht="15">
      <c r="D74" s="11"/>
      <c r="E74" s="11"/>
    </row>
    <row r="75" spans="4:5" ht="15">
      <c r="D75" s="11"/>
      <c r="E75" s="11"/>
    </row>
    <row r="76" spans="4:5" ht="15">
      <c r="D76" s="11"/>
      <c r="E76" s="11"/>
    </row>
    <row r="77" spans="4:5" ht="15">
      <c r="D77" s="11"/>
      <c r="E77" s="11"/>
    </row>
    <row r="78" spans="4:5" ht="15">
      <c r="D78" s="11"/>
      <c r="E78" s="11"/>
    </row>
    <row r="79" spans="4:5" ht="15">
      <c r="D79" s="11"/>
      <c r="E79" s="11"/>
    </row>
    <row r="80" spans="4:5" ht="15">
      <c r="D80" s="11"/>
      <c r="E80" s="11"/>
    </row>
    <row r="81" spans="4:5" ht="15">
      <c r="D81" s="11"/>
      <c r="E81" s="11"/>
    </row>
    <row r="82" spans="4:5" ht="15">
      <c r="D82" s="11"/>
      <c r="E82" s="11"/>
    </row>
    <row r="83" spans="4:5" ht="15">
      <c r="D83" s="11"/>
      <c r="E83" s="11"/>
    </row>
    <row r="84" spans="4:5" ht="15">
      <c r="D84" s="11"/>
      <c r="E84" s="11"/>
    </row>
    <row r="85" spans="4:5" ht="15">
      <c r="D85" s="11"/>
      <c r="E85" s="11"/>
    </row>
    <row r="86" spans="4:5" ht="15">
      <c r="D86" s="11"/>
      <c r="E86" s="11"/>
    </row>
    <row r="87" spans="4:5" ht="15">
      <c r="D87" s="11"/>
      <c r="E87" s="11"/>
    </row>
    <row r="88" spans="4:5" ht="15">
      <c r="D88" s="11"/>
      <c r="E88" s="11"/>
    </row>
    <row r="89" spans="4:5" ht="15">
      <c r="D89" s="11"/>
      <c r="E89" s="11"/>
    </row>
    <row r="90" spans="4:5" ht="15">
      <c r="D90" s="11"/>
      <c r="E90" s="11"/>
    </row>
    <row r="91" spans="4:5" ht="15">
      <c r="D91" s="11"/>
      <c r="E91" s="11"/>
    </row>
    <row r="92" spans="4:5" ht="15">
      <c r="D92" s="11"/>
      <c r="E92" s="11"/>
    </row>
    <row r="93" spans="4:5" ht="15">
      <c r="D93" s="11"/>
      <c r="E93" s="11"/>
    </row>
    <row r="94" spans="4:5" ht="15">
      <c r="D94" s="11"/>
      <c r="E94" s="11"/>
    </row>
    <row r="95" spans="4:5" ht="15">
      <c r="D95" s="11"/>
      <c r="E95" s="11"/>
    </row>
    <row r="96" spans="4:5" ht="15">
      <c r="D96" s="11"/>
      <c r="E96" s="11"/>
    </row>
    <row r="97" spans="4:5" ht="15">
      <c r="D97" s="11"/>
      <c r="E97" s="11"/>
    </row>
    <row r="98" spans="4:5" ht="15">
      <c r="D98" s="11"/>
      <c r="E98" s="11"/>
    </row>
    <row r="99" spans="4:5" ht="15">
      <c r="D99" s="11"/>
      <c r="E99" s="11"/>
    </row>
    <row r="100" spans="4:5" ht="15">
      <c r="D100" s="11"/>
      <c r="E100" s="11"/>
    </row>
    <row r="101" spans="4:5" ht="15">
      <c r="D101" s="11"/>
      <c r="E101" s="11"/>
    </row>
    <row r="102" spans="4:5" ht="15">
      <c r="D102" s="11"/>
      <c r="E102" s="11"/>
    </row>
    <row r="103" spans="4:5" ht="15">
      <c r="D103" s="11"/>
      <c r="E103" s="11"/>
    </row>
    <row r="104" spans="4:5" ht="15">
      <c r="D104" s="11"/>
      <c r="E104" s="11"/>
    </row>
    <row r="105" spans="4:5" ht="15">
      <c r="D105" s="11"/>
      <c r="E105" s="11"/>
    </row>
    <row r="106" spans="4:5" ht="15">
      <c r="D106" s="11"/>
      <c r="E106" s="11"/>
    </row>
    <row r="107" spans="4:5" ht="15">
      <c r="D107" s="11"/>
      <c r="E107" s="11"/>
    </row>
    <row r="108" spans="4:5" ht="15">
      <c r="D108" s="11"/>
      <c r="E108" s="11"/>
    </row>
    <row r="109" spans="4:5" ht="15">
      <c r="D109" s="11"/>
      <c r="E109" s="11"/>
    </row>
    <row r="110" spans="4:5" ht="15">
      <c r="D110" s="11"/>
      <c r="E110" s="11"/>
    </row>
    <row r="111" spans="4:5" ht="15">
      <c r="D111" s="11"/>
      <c r="E111" s="11"/>
    </row>
    <row r="112" spans="4:5" ht="15">
      <c r="D112" s="11"/>
      <c r="E112" s="11"/>
    </row>
    <row r="113" spans="4:5" ht="15">
      <c r="D113" s="11"/>
      <c r="E113" s="11"/>
    </row>
    <row r="114" spans="4:5" ht="15">
      <c r="D114" s="11"/>
      <c r="E114" s="11"/>
    </row>
    <row r="115" spans="4:5" ht="15">
      <c r="D115" s="11"/>
      <c r="E115" s="11"/>
    </row>
    <row r="116" spans="4:5" ht="15">
      <c r="D116" s="11"/>
      <c r="E116" s="11"/>
    </row>
    <row r="117" spans="4:5" ht="15">
      <c r="D117" s="11"/>
      <c r="E117" s="11"/>
    </row>
    <row r="118" spans="4:5" ht="15">
      <c r="D118" s="11"/>
      <c r="E118" s="11"/>
    </row>
    <row r="119" spans="4:5" ht="15">
      <c r="D119" s="11"/>
      <c r="E119" s="11"/>
    </row>
    <row r="120" spans="4:5" ht="15">
      <c r="D120" s="11"/>
      <c r="E120" s="11"/>
    </row>
    <row r="121" spans="4:5" ht="15">
      <c r="D121" s="11"/>
      <c r="E121" s="11"/>
    </row>
    <row r="122" spans="4:5" ht="15">
      <c r="D122" s="11"/>
      <c r="E122" s="11"/>
    </row>
    <row r="123" spans="4:5" ht="15">
      <c r="D123" s="11"/>
      <c r="E123" s="11"/>
    </row>
    <row r="124" spans="4:5" ht="15">
      <c r="D124" s="11"/>
      <c r="E124" s="11"/>
    </row>
    <row r="125" spans="4:5" ht="15">
      <c r="D125" s="11"/>
      <c r="E125" s="11"/>
    </row>
    <row r="126" spans="4:5" ht="15">
      <c r="D126" s="11"/>
      <c r="E126" s="11"/>
    </row>
    <row r="127" spans="4:5" ht="15">
      <c r="D127" s="11"/>
      <c r="E127" s="11"/>
    </row>
    <row r="128" spans="4:5" ht="15">
      <c r="D128" s="11"/>
      <c r="E128" s="11"/>
    </row>
    <row r="129" spans="4:5" ht="15">
      <c r="D129" s="11"/>
      <c r="E129" s="11"/>
    </row>
    <row r="130" spans="4:5" ht="15">
      <c r="D130" s="11"/>
      <c r="E130" s="11"/>
    </row>
    <row r="131" spans="4:5" ht="15">
      <c r="D131" s="11"/>
      <c r="E131" s="11"/>
    </row>
    <row r="132" spans="4:5" ht="15">
      <c r="D132" s="11"/>
      <c r="E132" s="11"/>
    </row>
    <row r="133" spans="4:5" ht="15">
      <c r="D133" s="11"/>
      <c r="E133" s="11"/>
    </row>
    <row r="134" spans="4:5" ht="15">
      <c r="D134" s="11"/>
      <c r="E134" s="11"/>
    </row>
    <row r="135" spans="4:5" ht="15">
      <c r="D135" s="11"/>
      <c r="E135" s="11"/>
    </row>
    <row r="136" spans="4:5" ht="15">
      <c r="D136" s="11"/>
      <c r="E136" s="11"/>
    </row>
    <row r="137" spans="4:5" ht="15">
      <c r="D137" s="11"/>
      <c r="E137" s="11"/>
    </row>
    <row r="138" spans="4:5" ht="15">
      <c r="D138" s="11"/>
      <c r="E138" s="11"/>
    </row>
    <row r="139" spans="4:5" ht="15">
      <c r="D139" s="11"/>
      <c r="E139" s="11"/>
    </row>
    <row r="140" spans="4:5" ht="15">
      <c r="D140" s="11"/>
      <c r="E140" s="11"/>
    </row>
    <row r="141" spans="4:5" ht="15">
      <c r="D141" s="11"/>
      <c r="E141" s="11"/>
    </row>
    <row r="142" spans="4:5" ht="15">
      <c r="D142" s="11"/>
      <c r="E142" s="11"/>
    </row>
    <row r="143" spans="4:5" ht="15">
      <c r="D143" s="11"/>
      <c r="E143" s="11"/>
    </row>
    <row r="144" spans="4:5" ht="15">
      <c r="D144" s="11"/>
      <c r="E144" s="11"/>
    </row>
    <row r="145" spans="4:5" ht="15">
      <c r="D145" s="11"/>
      <c r="E145" s="11"/>
    </row>
    <row r="146" spans="4:5" ht="15">
      <c r="D146" s="11"/>
      <c r="E146" s="11"/>
    </row>
    <row r="147" spans="4:5" ht="15">
      <c r="D147" s="11"/>
      <c r="E147" s="11"/>
    </row>
    <row r="148" spans="4:5" ht="15">
      <c r="D148" s="11"/>
      <c r="E148" s="11"/>
    </row>
    <row r="149" spans="4:5" ht="15">
      <c r="D149" s="11"/>
      <c r="E149" s="11"/>
    </row>
    <row r="150" spans="4:5" ht="15">
      <c r="D150" s="11"/>
      <c r="E150" s="11"/>
    </row>
    <row r="151" spans="4:5" ht="15">
      <c r="D151" s="11"/>
      <c r="E151" s="11"/>
    </row>
    <row r="152" spans="4:5" ht="15">
      <c r="D152" s="11"/>
      <c r="E152" s="11"/>
    </row>
    <row r="153" spans="4:5" ht="15">
      <c r="D153" s="11"/>
      <c r="E153" s="11"/>
    </row>
    <row r="154" spans="4:5" ht="15">
      <c r="D154" s="11"/>
      <c r="E154" s="11"/>
    </row>
    <row r="155" spans="4:5" ht="15">
      <c r="D155" s="11"/>
      <c r="E155" s="11"/>
    </row>
    <row r="156" spans="4:5" ht="15">
      <c r="D156" s="11"/>
      <c r="E156" s="11"/>
    </row>
    <row r="157" spans="4:5" ht="15">
      <c r="D157" s="11"/>
      <c r="E157" s="11"/>
    </row>
    <row r="158" spans="4:5" ht="15">
      <c r="D158" s="11"/>
      <c r="E158" s="11"/>
    </row>
    <row r="159" spans="4:5" ht="15">
      <c r="D159" s="11"/>
      <c r="E159" s="11"/>
    </row>
    <row r="160" spans="4:5" ht="15">
      <c r="D160" s="11"/>
      <c r="E160" s="11"/>
    </row>
    <row r="161" spans="4:5" ht="15">
      <c r="D161" s="11"/>
      <c r="E161" s="11"/>
    </row>
    <row r="162" spans="4:5" ht="15">
      <c r="D162" s="11"/>
      <c r="E162" s="11"/>
    </row>
    <row r="163" spans="4:5" ht="15">
      <c r="D163" s="11"/>
      <c r="E163" s="11"/>
    </row>
    <row r="164" spans="4:5" ht="15">
      <c r="D164" s="11"/>
      <c r="E164" s="11"/>
    </row>
    <row r="165" spans="4:5" ht="15">
      <c r="D165" s="11"/>
      <c r="E165" s="11"/>
    </row>
    <row r="166" spans="4:5" ht="15">
      <c r="D166" s="11"/>
      <c r="E166" s="11"/>
    </row>
    <row r="167" spans="4:5" ht="15">
      <c r="D167" s="11"/>
      <c r="E167" s="11"/>
    </row>
    <row r="168" spans="4:5" ht="15">
      <c r="D168" s="11"/>
      <c r="E168" s="11"/>
    </row>
    <row r="169" spans="4:5" ht="15">
      <c r="D169" s="11"/>
      <c r="E169" s="11"/>
    </row>
    <row r="170" spans="4:5" ht="15">
      <c r="D170" s="11"/>
      <c r="E170" s="11"/>
    </row>
    <row r="171" spans="4:5" ht="15">
      <c r="D171" s="11"/>
      <c r="E171" s="11"/>
    </row>
    <row r="172" spans="4:5" ht="15">
      <c r="D172" s="11"/>
      <c r="E172" s="11"/>
    </row>
    <row r="173" spans="4:5" ht="15">
      <c r="D173" s="11"/>
      <c r="E173" s="11"/>
    </row>
    <row r="174" spans="4:5" ht="15">
      <c r="D174" s="11"/>
      <c r="E174" s="11"/>
    </row>
    <row r="175" spans="4:5" ht="15">
      <c r="D175" s="11"/>
      <c r="E175" s="11"/>
    </row>
    <row r="176" spans="4:5" ht="15">
      <c r="D176" s="11"/>
      <c r="E176" s="11"/>
    </row>
    <row r="177" spans="4:5" ht="15">
      <c r="D177" s="11"/>
      <c r="E177" s="11"/>
    </row>
    <row r="178" spans="4:5" ht="15">
      <c r="D178" s="11"/>
      <c r="E178" s="11"/>
    </row>
    <row r="179" spans="4:5" ht="15">
      <c r="D179" s="11"/>
      <c r="E179" s="11"/>
    </row>
    <row r="180" spans="4:5" ht="15">
      <c r="D180" s="11"/>
      <c r="E180" s="11"/>
    </row>
    <row r="181" spans="4:5" ht="15">
      <c r="D181" s="11"/>
      <c r="E181" s="11"/>
    </row>
    <row r="182" spans="4:5" ht="15">
      <c r="D182" s="11"/>
      <c r="E182" s="11"/>
    </row>
    <row r="183" spans="4:5" ht="15">
      <c r="D183" s="11"/>
      <c r="E183" s="11"/>
    </row>
    <row r="184" spans="4:5" ht="15">
      <c r="D184" s="11"/>
      <c r="E184" s="11"/>
    </row>
    <row r="185" spans="4:5" ht="15">
      <c r="D185" s="11"/>
      <c r="E185" s="11"/>
    </row>
    <row r="186" spans="4:5" ht="15">
      <c r="D186" s="11"/>
      <c r="E186" s="11"/>
    </row>
    <row r="187" spans="4:5" ht="15">
      <c r="D187" s="11"/>
      <c r="E187" s="11"/>
    </row>
    <row r="188" spans="4:5" ht="15">
      <c r="D188" s="11"/>
      <c r="E188" s="11"/>
    </row>
    <row r="189" spans="4:5" ht="15">
      <c r="D189" s="11"/>
      <c r="E189" s="11"/>
    </row>
    <row r="190" spans="4:5" ht="15">
      <c r="D190" s="11"/>
      <c r="E190" s="11"/>
    </row>
    <row r="191" spans="4:5" ht="15">
      <c r="D191" s="11"/>
      <c r="E191" s="11"/>
    </row>
    <row r="192" spans="4:5" ht="15">
      <c r="D192" s="11"/>
      <c r="E192" s="11"/>
    </row>
    <row r="193" spans="4:5" ht="15">
      <c r="D193" s="11"/>
      <c r="E193" s="11"/>
    </row>
    <row r="194" spans="4:5" ht="15">
      <c r="D194" s="11"/>
      <c r="E194" s="11"/>
    </row>
    <row r="195" spans="4:5" ht="15">
      <c r="D195" s="11"/>
      <c r="E195" s="11"/>
    </row>
    <row r="196" spans="4:5" ht="15">
      <c r="D196" s="11"/>
      <c r="E196" s="11"/>
    </row>
    <row r="197" spans="4:5" ht="15">
      <c r="D197" s="11"/>
      <c r="E197" s="11"/>
    </row>
    <row r="198" spans="4:5" ht="15">
      <c r="D198" s="11"/>
      <c r="E198" s="11"/>
    </row>
    <row r="199" spans="4:5" ht="15">
      <c r="D199" s="11"/>
      <c r="E199" s="11"/>
    </row>
    <row r="200" spans="4:5" ht="15">
      <c r="D200" s="11"/>
      <c r="E200" s="11"/>
    </row>
    <row r="201" spans="4:5" ht="15">
      <c r="D201" s="11"/>
      <c r="E201" s="11"/>
    </row>
    <row r="202" spans="4:5" ht="15">
      <c r="D202" s="11"/>
      <c r="E202" s="11"/>
    </row>
    <row r="203" spans="4:5" ht="15">
      <c r="D203" s="11"/>
      <c r="E203" s="11"/>
    </row>
    <row r="204" spans="4:5" ht="15">
      <c r="D204" s="11"/>
      <c r="E204" s="11"/>
    </row>
    <row r="205" spans="4:5" ht="15">
      <c r="D205" s="11"/>
      <c r="E205" s="11"/>
    </row>
    <row r="206" spans="4:5" ht="15">
      <c r="D206" s="11"/>
      <c r="E206" s="11"/>
    </row>
    <row r="207" spans="4:5" ht="15">
      <c r="D207" s="11"/>
      <c r="E207" s="11"/>
    </row>
    <row r="208" spans="4:5" ht="15">
      <c r="D208" s="11"/>
      <c r="E208" s="11"/>
    </row>
    <row r="209" spans="4:5" ht="15">
      <c r="D209" s="11"/>
      <c r="E209" s="11"/>
    </row>
    <row r="210" spans="4:5" ht="15">
      <c r="D210" s="11"/>
      <c r="E210" s="11"/>
    </row>
    <row r="211" spans="4:5" ht="15">
      <c r="D211" s="11"/>
      <c r="E211" s="11"/>
    </row>
    <row r="212" spans="4:5" ht="15">
      <c r="D212" s="11"/>
      <c r="E212" s="11"/>
    </row>
    <row r="213" spans="4:5" ht="15">
      <c r="D213" s="11"/>
      <c r="E213" s="11"/>
    </row>
    <row r="214" spans="4:5" ht="15">
      <c r="D214" s="11"/>
      <c r="E214" s="11"/>
    </row>
    <row r="215" spans="4:5" ht="15">
      <c r="D215" s="11"/>
      <c r="E215" s="11"/>
    </row>
    <row r="216" spans="4:5" ht="15">
      <c r="D216" s="11"/>
      <c r="E216" s="11"/>
    </row>
    <row r="217" spans="4:5" ht="15">
      <c r="D217" s="11"/>
      <c r="E217" s="11"/>
    </row>
    <row r="218" spans="4:5" ht="15">
      <c r="D218" s="11"/>
      <c r="E218" s="11"/>
    </row>
    <row r="219" spans="4:5" ht="15">
      <c r="D219" s="11"/>
      <c r="E219" s="11"/>
    </row>
    <row r="220" spans="4:5" ht="15">
      <c r="D220" s="11"/>
      <c r="E220" s="11"/>
    </row>
    <row r="221" spans="4:5" ht="15">
      <c r="D221" s="11"/>
      <c r="E221" s="11"/>
    </row>
    <row r="222" spans="4:5" ht="15">
      <c r="D222" s="11"/>
      <c r="E222" s="11"/>
    </row>
    <row r="223" spans="4:5" ht="15">
      <c r="D223" s="11"/>
      <c r="E223" s="11"/>
    </row>
    <row r="224" spans="4:5" ht="15">
      <c r="D224" s="11"/>
      <c r="E224" s="11"/>
    </row>
    <row r="225" spans="4:5" ht="15">
      <c r="D225" s="11"/>
      <c r="E225" s="11"/>
    </row>
    <row r="226" spans="4:5" ht="15">
      <c r="D226" s="11"/>
      <c r="E226" s="11"/>
    </row>
    <row r="227" spans="4:5" ht="15">
      <c r="D227" s="11"/>
      <c r="E227" s="11"/>
    </row>
    <row r="228" spans="4:5" ht="15">
      <c r="D228" s="11"/>
      <c r="E228" s="11"/>
    </row>
    <row r="229" spans="4:5" ht="15">
      <c r="D229" s="11"/>
      <c r="E229" s="11"/>
    </row>
    <row r="230" spans="4:5" ht="15">
      <c r="D230" s="11"/>
      <c r="E230" s="11"/>
    </row>
    <row r="231" spans="4:5" ht="15">
      <c r="D231" s="11"/>
      <c r="E231" s="11"/>
    </row>
    <row r="232" spans="4:5" ht="15">
      <c r="D232" s="11"/>
      <c r="E232" s="11"/>
    </row>
    <row r="233" spans="4:5" ht="15">
      <c r="D233" s="11"/>
      <c r="E233" s="11"/>
    </row>
    <row r="234" spans="4:5" ht="15">
      <c r="D234" s="11"/>
      <c r="E234" s="11"/>
    </row>
    <row r="235" spans="4:5" ht="15">
      <c r="D235" s="11"/>
      <c r="E235" s="11"/>
    </row>
    <row r="236" spans="4:5" ht="15">
      <c r="D236" s="11"/>
      <c r="E236" s="11"/>
    </row>
    <row r="237" spans="4:5" ht="15">
      <c r="D237" s="11"/>
      <c r="E237" s="11"/>
    </row>
    <row r="238" spans="4:5" ht="15">
      <c r="D238" s="11"/>
      <c r="E238" s="11"/>
    </row>
    <row r="239" spans="4:5" ht="15">
      <c r="D239" s="11"/>
      <c r="E239" s="11"/>
    </row>
    <row r="240" spans="4:5" ht="15">
      <c r="D240" s="11"/>
      <c r="E240" s="11"/>
    </row>
    <row r="241" spans="4:5" ht="15">
      <c r="D241" s="11"/>
      <c r="E241" s="11"/>
    </row>
    <row r="242" spans="4:5" ht="15">
      <c r="D242" s="11"/>
      <c r="E242" s="11"/>
    </row>
    <row r="243" spans="4:5" ht="15">
      <c r="D243" s="11"/>
      <c r="E243" s="11"/>
    </row>
    <row r="244" spans="4:5" ht="15">
      <c r="D244" s="11"/>
      <c r="E244" s="11"/>
    </row>
    <row r="245" spans="4:5" ht="15">
      <c r="D245" s="11"/>
      <c r="E245" s="11"/>
    </row>
    <row r="246" spans="4:5" ht="15">
      <c r="D246" s="11"/>
      <c r="E246" s="11"/>
    </row>
    <row r="247" spans="4:5" ht="15">
      <c r="D247" s="11"/>
      <c r="E247" s="11"/>
    </row>
    <row r="248" spans="4:5" ht="15">
      <c r="D248" s="11"/>
      <c r="E248" s="11"/>
    </row>
    <row r="249" spans="4:5" ht="15">
      <c r="D249" s="11"/>
      <c r="E249" s="11"/>
    </row>
    <row r="250" spans="4:5" ht="15">
      <c r="D250" s="11"/>
      <c r="E250" s="11"/>
    </row>
    <row r="251" spans="4:5" ht="15">
      <c r="D251" s="11"/>
      <c r="E251" s="11"/>
    </row>
    <row r="252" spans="4:5" ht="15">
      <c r="D252" s="11"/>
      <c r="E252" s="11"/>
    </row>
    <row r="253" spans="4:5" ht="15">
      <c r="D253" s="11"/>
      <c r="E253" s="11"/>
    </row>
    <row r="254" spans="4:5" ht="15">
      <c r="D254" s="11"/>
      <c r="E254" s="11"/>
    </row>
    <row r="255" spans="4:5" ht="15">
      <c r="D255" s="11"/>
      <c r="E255" s="11"/>
    </row>
    <row r="256" spans="4:5" ht="15">
      <c r="D256" s="11"/>
      <c r="E256" s="11"/>
    </row>
    <row r="257" spans="4:5" ht="15">
      <c r="D257" s="11"/>
      <c r="E257" s="11"/>
    </row>
    <row r="258" spans="4:5" ht="15">
      <c r="D258" s="11"/>
      <c r="E258" s="11"/>
    </row>
    <row r="259" spans="4:5" ht="15">
      <c r="D259" s="11"/>
      <c r="E259" s="11"/>
    </row>
    <row r="260" spans="4:5" ht="15">
      <c r="D260" s="11"/>
      <c r="E260" s="11"/>
    </row>
    <row r="261" spans="4:5" ht="15">
      <c r="D261" s="11"/>
      <c r="E261" s="11"/>
    </row>
    <row r="262" spans="4:5" ht="15">
      <c r="D262" s="11"/>
      <c r="E262" s="11"/>
    </row>
    <row r="263" spans="4:5" ht="15">
      <c r="D263" s="11"/>
      <c r="E263" s="11"/>
    </row>
    <row r="264" spans="4:5" ht="15">
      <c r="D264" s="11"/>
      <c r="E264" s="11"/>
    </row>
    <row r="265" spans="4:5" ht="15">
      <c r="D265" s="11"/>
      <c r="E265" s="11"/>
    </row>
    <row r="266" spans="4:5" ht="15">
      <c r="D266" s="11"/>
      <c r="E266" s="11"/>
    </row>
    <row r="267" spans="4:5" ht="15">
      <c r="D267" s="11"/>
      <c r="E267" s="11"/>
    </row>
    <row r="268" spans="4:5" ht="15">
      <c r="D268" s="11"/>
      <c r="E268" s="11"/>
    </row>
    <row r="269" spans="4:5" ht="15">
      <c r="D269" s="11"/>
      <c r="E269" s="11"/>
    </row>
    <row r="270" spans="4:5" ht="15">
      <c r="D270" s="11"/>
      <c r="E270" s="11"/>
    </row>
    <row r="271" spans="4:5" ht="15">
      <c r="D271" s="11"/>
      <c r="E271" s="11"/>
    </row>
    <row r="272" spans="4:5" ht="15">
      <c r="D272" s="11"/>
      <c r="E272" s="11"/>
    </row>
    <row r="273" spans="4:5" ht="15">
      <c r="D273" s="11"/>
      <c r="E273" s="11"/>
    </row>
    <row r="274" spans="4:5" ht="15">
      <c r="D274" s="11"/>
      <c r="E274" s="11"/>
    </row>
    <row r="275" spans="4:5" ht="15">
      <c r="D275" s="11"/>
      <c r="E275" s="11"/>
    </row>
    <row r="276" spans="4:5" ht="15">
      <c r="D276" s="11"/>
      <c r="E276" s="11"/>
    </row>
    <row r="277" spans="4:5" ht="15">
      <c r="D277" s="11"/>
      <c r="E277" s="11"/>
    </row>
    <row r="278" spans="4:5" ht="15">
      <c r="D278" s="11"/>
      <c r="E278" s="11"/>
    </row>
    <row r="279" spans="4:5" ht="15">
      <c r="D279" s="11"/>
      <c r="E279" s="11"/>
    </row>
    <row r="280" spans="4:5" ht="15">
      <c r="D280" s="11"/>
      <c r="E280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5"/>
  <sheetViews>
    <sheetView workbookViewId="0" topLeftCell="A1">
      <selection activeCell="L31" sqref="L31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10" customWidth="1"/>
    <col min="5" max="5" width="8.7109375" style="7" customWidth="1"/>
    <col min="6" max="6" width="8.7109375" style="6" customWidth="1"/>
    <col min="7" max="7" width="20.7109375" style="6" customWidth="1"/>
    <col min="8" max="8" width="12.7109375" style="5" customWidth="1"/>
    <col min="9" max="10" width="12.7109375" style="184" customWidth="1"/>
    <col min="11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801</v>
      </c>
      <c r="E2" s="25"/>
      <c r="F2" s="25"/>
      <c r="G2" s="23"/>
      <c r="H2" s="24"/>
      <c r="I2" s="102"/>
      <c r="J2" s="102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2" s="19" customFormat="1" ht="14.25" customHeight="1">
      <c r="A4" s="36" t="s">
        <v>799</v>
      </c>
      <c r="B4" s="37" t="s">
        <v>626</v>
      </c>
      <c r="C4" s="33" t="s">
        <v>20</v>
      </c>
      <c r="D4" s="33" t="s">
        <v>125</v>
      </c>
      <c r="E4" s="40">
        <v>358</v>
      </c>
      <c r="F4" s="40">
        <f>(E4*20%)+E4</f>
        <v>429.6</v>
      </c>
      <c r="G4" s="38" t="s">
        <v>467</v>
      </c>
      <c r="H4" s="40">
        <v>120919</v>
      </c>
      <c r="I4" s="68"/>
      <c r="J4" s="121"/>
      <c r="L4" s="25">
        <f>E4+E5+E8+E9</f>
        <v>640</v>
      </c>
    </row>
    <row r="5" spans="1:10" s="19" customFormat="1" ht="14.25" customHeight="1">
      <c r="A5" s="200" t="s">
        <v>799</v>
      </c>
      <c r="B5" s="111" t="s">
        <v>630</v>
      </c>
      <c r="C5" s="111" t="s">
        <v>19</v>
      </c>
      <c r="D5" s="111" t="s">
        <v>125</v>
      </c>
      <c r="E5" s="40">
        <v>1</v>
      </c>
      <c r="F5" s="40">
        <f>(E5*20%)+E5</f>
        <v>1.2</v>
      </c>
      <c r="G5" s="38"/>
      <c r="H5" s="40"/>
      <c r="I5" s="68"/>
      <c r="J5" s="121"/>
    </row>
    <row r="6" spans="1:10" s="20" customFormat="1" ht="13.5" customHeight="1">
      <c r="A6" s="31"/>
      <c r="C6" s="32" t="s">
        <v>800</v>
      </c>
      <c r="D6" s="32"/>
      <c r="E6" s="60">
        <f>SUM(E4:E5)</f>
        <v>359</v>
      </c>
      <c r="F6" s="60">
        <f>(E6*20%)+E6</f>
        <v>430.8</v>
      </c>
      <c r="G6" s="32"/>
      <c r="H6" s="60">
        <f>SUM(H4)</f>
        <v>120919</v>
      </c>
      <c r="I6" s="69">
        <f>D27*H6</f>
        <v>244.51277526257445</v>
      </c>
      <c r="J6" s="122">
        <f>D28*H6</f>
        <v>144439.6491778291</v>
      </c>
    </row>
    <row r="7" spans="1:10" s="19" customFormat="1" ht="13.5" customHeight="1">
      <c r="A7" s="147"/>
      <c r="B7" s="148"/>
      <c r="C7" s="145"/>
      <c r="D7" s="145"/>
      <c r="E7" s="146"/>
      <c r="F7" s="146"/>
      <c r="G7" s="145"/>
      <c r="H7" s="145"/>
      <c r="I7" s="150"/>
      <c r="J7" s="151"/>
    </row>
    <row r="8" spans="1:10" s="19" customFormat="1" ht="13.5" customHeight="1">
      <c r="A8" s="36" t="s">
        <v>799</v>
      </c>
      <c r="B8" s="33" t="s">
        <v>626</v>
      </c>
      <c r="C8" s="33" t="s">
        <v>31</v>
      </c>
      <c r="D8" s="33" t="s">
        <v>135</v>
      </c>
      <c r="E8" s="40">
        <v>138</v>
      </c>
      <c r="F8" s="40">
        <f>(E8*20%)+E8</f>
        <v>165.6</v>
      </c>
      <c r="G8" s="38" t="s">
        <v>468</v>
      </c>
      <c r="H8" s="40">
        <v>104150</v>
      </c>
      <c r="I8" s="68"/>
      <c r="J8" s="121"/>
    </row>
    <row r="9" spans="1:10" s="19" customFormat="1" ht="13.5" customHeight="1">
      <c r="A9" s="36" t="s">
        <v>799</v>
      </c>
      <c r="B9" s="33" t="s">
        <v>626</v>
      </c>
      <c r="C9" s="33" t="s">
        <v>32</v>
      </c>
      <c r="D9" s="33" t="s">
        <v>135</v>
      </c>
      <c r="E9" s="40">
        <v>143</v>
      </c>
      <c r="F9" s="40">
        <f>(E9*20%)+E9</f>
        <v>171.6</v>
      </c>
      <c r="G9" s="38" t="s">
        <v>469</v>
      </c>
      <c r="H9" s="40">
        <v>6561</v>
      </c>
      <c r="I9" s="68"/>
      <c r="J9" s="121"/>
    </row>
    <row r="10" spans="7:10" s="19" customFormat="1" ht="13.5" customHeight="1">
      <c r="G10" s="38" t="s">
        <v>470</v>
      </c>
      <c r="H10" s="40">
        <v>7878</v>
      </c>
      <c r="I10" s="68"/>
      <c r="J10" s="121"/>
    </row>
    <row r="11" spans="1:10" s="19" customFormat="1" ht="13.5" customHeight="1">
      <c r="A11" s="31"/>
      <c r="B11" s="32"/>
      <c r="C11" s="33"/>
      <c r="D11" s="33"/>
      <c r="E11" s="40"/>
      <c r="F11" s="40"/>
      <c r="G11" s="38" t="s">
        <v>471</v>
      </c>
      <c r="H11" s="40">
        <v>8069</v>
      </c>
      <c r="I11" s="68"/>
      <c r="J11" s="121"/>
    </row>
    <row r="12" spans="1:10" s="19" customFormat="1" ht="13.5" customHeight="1">
      <c r="A12" s="31"/>
      <c r="B12" s="32"/>
      <c r="C12" s="33"/>
      <c r="D12" s="33"/>
      <c r="E12" s="40"/>
      <c r="F12" s="40"/>
      <c r="G12" s="38" t="s">
        <v>472</v>
      </c>
      <c r="H12" s="40">
        <v>7236</v>
      </c>
      <c r="I12" s="68"/>
      <c r="J12" s="121"/>
    </row>
    <row r="13" spans="1:10" s="19" customFormat="1" ht="13.5" customHeight="1">
      <c r="A13" s="31"/>
      <c r="B13" s="32"/>
      <c r="C13" s="33"/>
      <c r="D13" s="33"/>
      <c r="E13" s="40"/>
      <c r="F13" s="40"/>
      <c r="G13" s="38" t="s">
        <v>473</v>
      </c>
      <c r="H13" s="40">
        <v>16314</v>
      </c>
      <c r="I13" s="68"/>
      <c r="J13" s="121"/>
    </row>
    <row r="14" spans="1:10" s="19" customFormat="1" ht="13.5" customHeight="1">
      <c r="A14" s="31"/>
      <c r="B14" s="32"/>
      <c r="C14" s="33"/>
      <c r="D14" s="33"/>
      <c r="E14" s="40"/>
      <c r="F14" s="40"/>
      <c r="G14" s="38" t="s">
        <v>474</v>
      </c>
      <c r="H14" s="40">
        <v>6625</v>
      </c>
      <c r="I14" s="68"/>
      <c r="J14" s="121"/>
    </row>
    <row r="15" spans="1:10" s="19" customFormat="1" ht="13.5" customHeight="1">
      <c r="A15" s="31"/>
      <c r="B15" s="32"/>
      <c r="C15" s="33"/>
      <c r="D15" s="33"/>
      <c r="E15" s="40"/>
      <c r="F15" s="40"/>
      <c r="G15" s="38" t="s">
        <v>475</v>
      </c>
      <c r="H15" s="40">
        <v>20269</v>
      </c>
      <c r="I15" s="68"/>
      <c r="J15" s="121"/>
    </row>
    <row r="16" spans="1:10" s="19" customFormat="1" ht="13.5" customHeight="1">
      <c r="A16" s="31"/>
      <c r="B16" s="32"/>
      <c r="C16" s="33"/>
      <c r="D16" s="33"/>
      <c r="E16" s="40"/>
      <c r="F16" s="40"/>
      <c r="G16" s="38" t="s">
        <v>476</v>
      </c>
      <c r="H16" s="40">
        <v>4506</v>
      </c>
      <c r="I16" s="68"/>
      <c r="J16" s="121"/>
    </row>
    <row r="17" spans="1:10" s="19" customFormat="1" ht="13.5" customHeight="1">
      <c r="A17" s="31"/>
      <c r="B17" s="32"/>
      <c r="C17" s="33"/>
      <c r="D17" s="33"/>
      <c r="E17" s="40"/>
      <c r="F17" s="40"/>
      <c r="G17" s="38" t="s">
        <v>477</v>
      </c>
      <c r="H17" s="40">
        <v>8863</v>
      </c>
      <c r="I17" s="68"/>
      <c r="J17" s="121"/>
    </row>
    <row r="18" spans="1:10" s="19" customFormat="1" ht="13.5" customHeight="1">
      <c r="A18" s="31"/>
      <c r="B18" s="32"/>
      <c r="C18" s="33"/>
      <c r="D18" s="33"/>
      <c r="E18" s="40"/>
      <c r="F18" s="40"/>
      <c r="G18" s="38" t="s">
        <v>478</v>
      </c>
      <c r="H18" s="40">
        <v>4603</v>
      </c>
      <c r="I18" s="68"/>
      <c r="J18" s="121"/>
    </row>
    <row r="19" spans="1:10" s="19" customFormat="1" ht="13.5" customHeight="1">
      <c r="A19" s="31"/>
      <c r="B19" s="32"/>
      <c r="C19" s="33"/>
      <c r="D19" s="33"/>
      <c r="E19" s="40"/>
      <c r="F19" s="40"/>
      <c r="G19" s="38" t="s">
        <v>479</v>
      </c>
      <c r="H19" s="40">
        <v>8555</v>
      </c>
      <c r="I19" s="68"/>
      <c r="J19" s="121"/>
    </row>
    <row r="20" spans="1:10" s="19" customFormat="1" ht="13.5" customHeight="1">
      <c r="A20" s="31"/>
      <c r="B20" s="32"/>
      <c r="C20" s="33"/>
      <c r="D20" s="33"/>
      <c r="E20" s="40"/>
      <c r="F20" s="40"/>
      <c r="G20" s="38" t="s">
        <v>480</v>
      </c>
      <c r="H20" s="40">
        <v>2827</v>
      </c>
      <c r="I20" s="68"/>
      <c r="J20" s="121"/>
    </row>
    <row r="21" spans="1:10" s="19" customFormat="1" ht="13.5" customHeight="1">
      <c r="A21" s="31"/>
      <c r="B21" s="32"/>
      <c r="C21" s="33"/>
      <c r="D21" s="33"/>
      <c r="E21" s="40"/>
      <c r="F21" s="40"/>
      <c r="G21" s="38" t="s">
        <v>481</v>
      </c>
      <c r="H21" s="40">
        <v>3334</v>
      </c>
      <c r="I21" s="68"/>
      <c r="J21" s="121"/>
    </row>
    <row r="22" spans="1:10" s="19" customFormat="1" ht="13.5" customHeight="1">
      <c r="A22" s="31"/>
      <c r="B22" s="32"/>
      <c r="C22" s="33"/>
      <c r="D22" s="33"/>
      <c r="E22" s="40"/>
      <c r="F22" s="40"/>
      <c r="G22" s="38" t="s">
        <v>482</v>
      </c>
      <c r="H22" s="40">
        <v>6096</v>
      </c>
      <c r="I22" s="68"/>
      <c r="J22" s="121"/>
    </row>
    <row r="23" spans="1:10" s="19" customFormat="1" ht="13.5" customHeight="1">
      <c r="A23" s="31"/>
      <c r="B23" s="32"/>
      <c r="C23" s="33"/>
      <c r="D23" s="33"/>
      <c r="E23" s="40"/>
      <c r="F23" s="40"/>
      <c r="G23" s="38" t="s">
        <v>483</v>
      </c>
      <c r="H23" s="40">
        <v>10167</v>
      </c>
      <c r="I23" s="68"/>
      <c r="J23" s="121"/>
    </row>
    <row r="24" spans="1:10" s="20" customFormat="1" ht="12.75">
      <c r="A24" s="31"/>
      <c r="B24" s="32"/>
      <c r="C24" s="32" t="s">
        <v>828</v>
      </c>
      <c r="D24" s="32"/>
      <c r="E24" s="60">
        <f>SUM(E8:E23)</f>
        <v>281</v>
      </c>
      <c r="F24" s="60">
        <f>(E24*20%)+E24</f>
        <v>337.2</v>
      </c>
      <c r="G24" s="34"/>
      <c r="H24" s="60">
        <f>SUM(H8:H23)</f>
        <v>226053</v>
      </c>
      <c r="I24" s="69">
        <f>D27*H24</f>
        <v>457.1063801919528</v>
      </c>
      <c r="J24" s="122">
        <f>D28*H24</f>
        <v>270023.86734587455</v>
      </c>
    </row>
    <row r="25" spans="1:10" s="19" customFormat="1" ht="12.75">
      <c r="A25" s="147"/>
      <c r="B25" s="148"/>
      <c r="C25" s="145"/>
      <c r="D25" s="145"/>
      <c r="E25" s="145"/>
      <c r="F25" s="145"/>
      <c r="G25" s="145"/>
      <c r="H25" s="149"/>
      <c r="I25" s="150"/>
      <c r="J25" s="151"/>
    </row>
    <row r="26" spans="1:10" s="20" customFormat="1" ht="13.5" thickBot="1">
      <c r="A26" s="42"/>
      <c r="B26" s="43"/>
      <c r="C26" s="43" t="s">
        <v>829</v>
      </c>
      <c r="D26" s="43"/>
      <c r="E26" s="46">
        <f>E6+E24</f>
        <v>640</v>
      </c>
      <c r="F26" s="46">
        <f>F6+F24</f>
        <v>768</v>
      </c>
      <c r="G26" s="44" t="s">
        <v>113</v>
      </c>
      <c r="H26" s="46">
        <f>H6+H24</f>
        <v>346972</v>
      </c>
      <c r="I26" s="54">
        <f>D27*H26</f>
        <v>701.6191554545272</v>
      </c>
      <c r="J26" s="110">
        <f>D28*H26</f>
        <v>414463.51652370364</v>
      </c>
    </row>
    <row r="27" spans="3:11" s="101" customFormat="1" ht="12.75">
      <c r="C27" s="101" t="s">
        <v>762</v>
      </c>
      <c r="D27" s="106">
        <v>0.00202212038854584</v>
      </c>
      <c r="E27" s="107"/>
      <c r="F27" s="107"/>
      <c r="G27" s="107"/>
      <c r="H27" s="128"/>
      <c r="I27" s="63"/>
      <c r="J27" s="107"/>
      <c r="K27" s="107"/>
    </row>
    <row r="28" spans="3:11" s="101" customFormat="1" ht="12.75">
      <c r="C28" s="101" t="s">
        <v>763</v>
      </c>
      <c r="D28" s="106">
        <v>1.1945157434136</v>
      </c>
      <c r="E28" s="107"/>
      <c r="F28" s="107"/>
      <c r="G28" s="107"/>
      <c r="H28" s="128"/>
      <c r="I28" s="103"/>
      <c r="J28" s="107"/>
      <c r="K28" s="107"/>
    </row>
    <row r="29" spans="3:11" s="101" customFormat="1" ht="12.75">
      <c r="C29" s="101" t="s">
        <v>766</v>
      </c>
      <c r="D29" s="106">
        <v>590.724345681818</v>
      </c>
      <c r="E29" s="107"/>
      <c r="F29" s="107"/>
      <c r="G29" s="107"/>
      <c r="H29" s="128"/>
      <c r="I29" s="103"/>
      <c r="J29" s="107"/>
      <c r="K29" s="107"/>
    </row>
    <row r="30" spans="6:7" ht="15">
      <c r="F30" s="11"/>
      <c r="G30" s="11"/>
    </row>
    <row r="31" spans="1:7" ht="15">
      <c r="A31" s="8" t="s">
        <v>848</v>
      </c>
      <c r="F31" s="11"/>
      <c r="G31" s="11"/>
    </row>
    <row r="32" spans="6:7" ht="15">
      <c r="F32" s="11"/>
      <c r="G32" s="11"/>
    </row>
    <row r="33" spans="6:7" ht="15">
      <c r="F33" s="11"/>
      <c r="G33" s="11"/>
    </row>
    <row r="34" spans="6:7" ht="15">
      <c r="F34" s="11"/>
      <c r="G34" s="11"/>
    </row>
    <row r="35" spans="6:7" ht="15">
      <c r="F35" s="11"/>
      <c r="G35" s="11"/>
    </row>
    <row r="36" spans="6:7" ht="15">
      <c r="F36" s="11"/>
      <c r="G36" s="11"/>
    </row>
    <row r="37" spans="6:7" ht="15">
      <c r="F37" s="11"/>
      <c r="G37" s="11"/>
    </row>
    <row r="38" spans="6:7" ht="15">
      <c r="F38" s="11"/>
      <c r="G38" s="11"/>
    </row>
    <row r="39" spans="6:7" ht="15">
      <c r="F39" s="11"/>
      <c r="G39" s="11"/>
    </row>
    <row r="40" spans="6:7" ht="15">
      <c r="F40" s="11"/>
      <c r="G40" s="11"/>
    </row>
    <row r="41" spans="6:7" ht="15">
      <c r="F41" s="11"/>
      <c r="G41" s="11"/>
    </row>
    <row r="42" spans="6:7" ht="15">
      <c r="F42" s="11"/>
      <c r="G42" s="11"/>
    </row>
    <row r="43" spans="6:7" ht="15">
      <c r="F43" s="11"/>
      <c r="G43" s="11"/>
    </row>
    <row r="44" spans="6:7" ht="15">
      <c r="F44" s="11"/>
      <c r="G44" s="11"/>
    </row>
    <row r="45" spans="6:7" ht="15">
      <c r="F45" s="11"/>
      <c r="G45" s="11"/>
    </row>
    <row r="46" spans="6:7" ht="15">
      <c r="F46" s="11"/>
      <c r="G46" s="11"/>
    </row>
    <row r="47" spans="6:7" ht="15">
      <c r="F47" s="11"/>
      <c r="G47" s="11"/>
    </row>
    <row r="48" spans="6:7" ht="15">
      <c r="F48" s="11"/>
      <c r="G48" s="11"/>
    </row>
    <row r="49" spans="6:7" ht="15">
      <c r="F49" s="11"/>
      <c r="G49" s="11"/>
    </row>
    <row r="50" spans="6:7" ht="15">
      <c r="F50" s="11"/>
      <c r="G50" s="11"/>
    </row>
    <row r="51" spans="6:7" ht="15">
      <c r="F51" s="11"/>
      <c r="G51" s="11"/>
    </row>
    <row r="52" spans="6:7" ht="15">
      <c r="F52" s="11"/>
      <c r="G52" s="11"/>
    </row>
    <row r="53" spans="6:7" ht="15">
      <c r="F53" s="11"/>
      <c r="G53" s="11"/>
    </row>
    <row r="54" spans="6:7" ht="15">
      <c r="F54" s="11"/>
      <c r="G54" s="11"/>
    </row>
    <row r="55" spans="6:7" ht="15">
      <c r="F55" s="11"/>
      <c r="G55" s="11"/>
    </row>
    <row r="56" spans="6:7" ht="15">
      <c r="F56" s="11"/>
      <c r="G56" s="11"/>
    </row>
    <row r="57" spans="6:7" ht="15">
      <c r="F57" s="11"/>
      <c r="G57" s="11"/>
    </row>
    <row r="58" spans="6:7" ht="15">
      <c r="F58" s="11"/>
      <c r="G58" s="11"/>
    </row>
    <row r="59" spans="6:7" ht="15">
      <c r="F59" s="11"/>
      <c r="G59" s="11"/>
    </row>
    <row r="60" spans="6:7" ht="15">
      <c r="F60" s="11"/>
      <c r="G60" s="11"/>
    </row>
    <row r="61" spans="6:7" ht="15">
      <c r="F61" s="11"/>
      <c r="G61" s="11"/>
    </row>
    <row r="62" spans="6:7" ht="15">
      <c r="F62" s="11"/>
      <c r="G62" s="11"/>
    </row>
    <row r="63" spans="6:7" ht="15">
      <c r="F63" s="11"/>
      <c r="G63" s="11"/>
    </row>
    <row r="64" spans="6:7" ht="15">
      <c r="F64" s="11"/>
      <c r="G64" s="11"/>
    </row>
    <row r="65" spans="6:7" ht="15">
      <c r="F65" s="11"/>
      <c r="G65" s="11"/>
    </row>
    <row r="66" spans="6:7" ht="15">
      <c r="F66" s="11"/>
      <c r="G66" s="11"/>
    </row>
    <row r="67" spans="6:7" ht="15">
      <c r="F67" s="11"/>
      <c r="G67" s="11"/>
    </row>
    <row r="68" spans="6:7" ht="15">
      <c r="F68" s="11"/>
      <c r="G68" s="11"/>
    </row>
    <row r="69" spans="6:7" ht="15">
      <c r="F69" s="11"/>
      <c r="G69" s="11"/>
    </row>
    <row r="70" spans="6:7" ht="15">
      <c r="F70" s="11"/>
      <c r="G70" s="11"/>
    </row>
    <row r="71" spans="6:7" ht="15">
      <c r="F71" s="11"/>
      <c r="G71" s="11"/>
    </row>
    <row r="72" spans="6:7" ht="15">
      <c r="F72" s="11"/>
      <c r="G72" s="11"/>
    </row>
    <row r="73" spans="6:7" ht="15">
      <c r="F73" s="11"/>
      <c r="G73" s="11"/>
    </row>
    <row r="74" spans="6:7" ht="15">
      <c r="F74" s="11"/>
      <c r="G74" s="11"/>
    </row>
    <row r="75" spans="6:7" ht="15">
      <c r="F75" s="11"/>
      <c r="G75" s="11"/>
    </row>
    <row r="76" spans="6:7" ht="15">
      <c r="F76" s="11"/>
      <c r="G76" s="11"/>
    </row>
    <row r="77" spans="6:7" ht="15">
      <c r="F77" s="11"/>
      <c r="G77" s="11"/>
    </row>
    <row r="78" spans="6:7" ht="15">
      <c r="F78" s="11"/>
      <c r="G78" s="11"/>
    </row>
    <row r="79" spans="6:7" ht="15">
      <c r="F79" s="11"/>
      <c r="G79" s="11"/>
    </row>
    <row r="80" spans="6:7" ht="15">
      <c r="F80" s="11"/>
      <c r="G80" s="11"/>
    </row>
    <row r="81" spans="6:7" ht="15">
      <c r="F81" s="11"/>
      <c r="G81" s="11"/>
    </row>
    <row r="82" spans="6:7" ht="15">
      <c r="F82" s="11"/>
      <c r="G82" s="11"/>
    </row>
    <row r="83" spans="6:7" ht="15">
      <c r="F83" s="11"/>
      <c r="G83" s="11"/>
    </row>
    <row r="84" spans="6:7" ht="15">
      <c r="F84" s="11"/>
      <c r="G84" s="11"/>
    </row>
    <row r="85" spans="6:7" ht="15">
      <c r="F85" s="11"/>
      <c r="G85" s="11"/>
    </row>
    <row r="86" spans="6:7" ht="15">
      <c r="F86" s="11"/>
      <c r="G86" s="11"/>
    </row>
    <row r="87" spans="6:7" ht="15">
      <c r="F87" s="11"/>
      <c r="G87" s="11"/>
    </row>
    <row r="88" spans="6:7" ht="15">
      <c r="F88" s="11"/>
      <c r="G88" s="11"/>
    </row>
    <row r="89" spans="6:7" ht="15">
      <c r="F89" s="11"/>
      <c r="G89" s="11"/>
    </row>
    <row r="90" spans="6:7" ht="15">
      <c r="F90" s="11"/>
      <c r="G90" s="11"/>
    </row>
    <row r="91" spans="6:7" ht="15">
      <c r="F91" s="11"/>
      <c r="G91" s="11"/>
    </row>
    <row r="92" spans="6:7" ht="15">
      <c r="F92" s="11"/>
      <c r="G92" s="11"/>
    </row>
    <row r="93" spans="6:7" ht="15">
      <c r="F93" s="11"/>
      <c r="G93" s="11"/>
    </row>
    <row r="94" spans="6:7" ht="15">
      <c r="F94" s="11"/>
      <c r="G94" s="11"/>
    </row>
    <row r="95" spans="6:7" ht="15">
      <c r="F95" s="11"/>
      <c r="G95" s="11"/>
    </row>
    <row r="96" spans="6:7" ht="15">
      <c r="F96" s="11"/>
      <c r="G96" s="11"/>
    </row>
    <row r="97" spans="6:7" ht="15">
      <c r="F97" s="11"/>
      <c r="G97" s="11"/>
    </row>
    <row r="98" spans="6:7" ht="15">
      <c r="F98" s="11"/>
      <c r="G98" s="11"/>
    </row>
    <row r="99" spans="6:7" ht="15">
      <c r="F99" s="11"/>
      <c r="G99" s="11"/>
    </row>
    <row r="100" spans="6:7" ht="15">
      <c r="F100" s="11"/>
      <c r="G100" s="11"/>
    </row>
    <row r="101" spans="6:7" ht="15">
      <c r="F101" s="11"/>
      <c r="G101" s="11"/>
    </row>
    <row r="102" spans="6:7" ht="15">
      <c r="F102" s="11"/>
      <c r="G102" s="11"/>
    </row>
    <row r="103" spans="6:7" ht="15">
      <c r="F103" s="11"/>
      <c r="G103" s="11"/>
    </row>
    <row r="104" spans="6:7" ht="15">
      <c r="F104" s="11"/>
      <c r="G104" s="11"/>
    </row>
    <row r="105" spans="6:7" ht="15">
      <c r="F105" s="11"/>
      <c r="G105" s="11"/>
    </row>
    <row r="106" spans="6:7" ht="15">
      <c r="F106" s="11"/>
      <c r="G106" s="11"/>
    </row>
    <row r="107" spans="6:7" ht="15">
      <c r="F107" s="11"/>
      <c r="G107" s="11"/>
    </row>
    <row r="108" spans="6:7" ht="15">
      <c r="F108" s="11"/>
      <c r="G108" s="11"/>
    </row>
    <row r="109" spans="6:7" ht="15">
      <c r="F109" s="11"/>
      <c r="G109" s="11"/>
    </row>
    <row r="110" spans="6:7" ht="15">
      <c r="F110" s="11"/>
      <c r="G110" s="11"/>
    </row>
    <row r="111" spans="6:7" ht="15">
      <c r="F111" s="11"/>
      <c r="G111" s="11"/>
    </row>
    <row r="112" spans="6:7" ht="15">
      <c r="F112" s="11"/>
      <c r="G112" s="11"/>
    </row>
    <row r="113" spans="6:7" ht="15">
      <c r="F113" s="11"/>
      <c r="G113" s="11"/>
    </row>
    <row r="114" spans="6:7" ht="15">
      <c r="F114" s="11"/>
      <c r="G114" s="11"/>
    </row>
    <row r="115" spans="6:7" ht="15">
      <c r="F115" s="11"/>
      <c r="G115" s="11"/>
    </row>
    <row r="116" spans="6:7" ht="15">
      <c r="F116" s="11"/>
      <c r="G116" s="11"/>
    </row>
    <row r="117" spans="6:7" ht="15">
      <c r="F117" s="11"/>
      <c r="G117" s="11"/>
    </row>
    <row r="118" spans="6:7" ht="15">
      <c r="F118" s="11"/>
      <c r="G118" s="11"/>
    </row>
    <row r="119" spans="6:7" ht="15">
      <c r="F119" s="11"/>
      <c r="G119" s="11"/>
    </row>
    <row r="120" spans="6:7" ht="15">
      <c r="F120" s="11"/>
      <c r="G120" s="11"/>
    </row>
    <row r="121" spans="6:7" ht="15">
      <c r="F121" s="11"/>
      <c r="G121" s="11"/>
    </row>
    <row r="122" spans="6:7" ht="15">
      <c r="F122" s="11"/>
      <c r="G122" s="11"/>
    </row>
    <row r="123" spans="6:7" ht="15">
      <c r="F123" s="11"/>
      <c r="G123" s="11"/>
    </row>
    <row r="124" spans="6:7" ht="15">
      <c r="F124" s="11"/>
      <c r="G124" s="11"/>
    </row>
    <row r="125" spans="6:7" ht="15">
      <c r="F125" s="11"/>
      <c r="G125" s="11"/>
    </row>
    <row r="126" spans="6:7" ht="15">
      <c r="F126" s="11"/>
      <c r="G126" s="11"/>
    </row>
    <row r="127" spans="6:7" ht="15">
      <c r="F127" s="11"/>
      <c r="G127" s="11"/>
    </row>
    <row r="128" spans="6:7" ht="15">
      <c r="F128" s="11"/>
      <c r="G128" s="11"/>
    </row>
    <row r="129" spans="6:7" ht="15">
      <c r="F129" s="11"/>
      <c r="G129" s="11"/>
    </row>
    <row r="130" spans="6:7" ht="15">
      <c r="F130" s="11"/>
      <c r="G130" s="11"/>
    </row>
    <row r="131" spans="6:7" ht="15">
      <c r="F131" s="11"/>
      <c r="G131" s="11"/>
    </row>
    <row r="132" spans="6:7" ht="15">
      <c r="F132" s="11"/>
      <c r="G132" s="11"/>
    </row>
    <row r="133" spans="6:7" ht="15">
      <c r="F133" s="11"/>
      <c r="G133" s="11"/>
    </row>
    <row r="134" spans="6:7" ht="15">
      <c r="F134" s="11"/>
      <c r="G134" s="11"/>
    </row>
    <row r="135" spans="6:7" ht="15">
      <c r="F135" s="11"/>
      <c r="G135" s="11"/>
    </row>
    <row r="136" spans="6:7" ht="15">
      <c r="F136" s="11"/>
      <c r="G136" s="11"/>
    </row>
    <row r="137" spans="6:7" ht="15">
      <c r="F137" s="11"/>
      <c r="G137" s="11"/>
    </row>
    <row r="138" spans="6:7" ht="15">
      <c r="F138" s="11"/>
      <c r="G138" s="11"/>
    </row>
    <row r="139" spans="6:7" ht="15">
      <c r="F139" s="11"/>
      <c r="G139" s="11"/>
    </row>
    <row r="140" spans="6:7" ht="15">
      <c r="F140" s="11"/>
      <c r="G140" s="11"/>
    </row>
    <row r="141" spans="6:7" ht="15">
      <c r="F141" s="11"/>
      <c r="G141" s="11"/>
    </row>
    <row r="142" spans="6:7" ht="15">
      <c r="F142" s="11"/>
      <c r="G142" s="11"/>
    </row>
    <row r="143" spans="6:7" ht="15">
      <c r="F143" s="11"/>
      <c r="G143" s="11"/>
    </row>
    <row r="144" spans="6:7" ht="15">
      <c r="F144" s="11"/>
      <c r="G144" s="11"/>
    </row>
    <row r="145" spans="6:7" ht="15">
      <c r="F145" s="11"/>
      <c r="G145" s="11"/>
    </row>
    <row r="146" spans="6:7" ht="15">
      <c r="F146" s="11"/>
      <c r="G146" s="11"/>
    </row>
    <row r="147" spans="6:7" ht="15">
      <c r="F147" s="11"/>
      <c r="G147" s="11"/>
    </row>
    <row r="148" spans="6:7" ht="15">
      <c r="F148" s="11"/>
      <c r="G148" s="11"/>
    </row>
    <row r="149" spans="6:7" ht="15">
      <c r="F149" s="11"/>
      <c r="G149" s="11"/>
    </row>
    <row r="150" spans="6:7" ht="15">
      <c r="F150" s="11"/>
      <c r="G150" s="11"/>
    </row>
    <row r="151" spans="6:7" ht="15">
      <c r="F151" s="11"/>
      <c r="G151" s="11"/>
    </row>
    <row r="152" spans="6:7" ht="15">
      <c r="F152" s="11"/>
      <c r="G152" s="11"/>
    </row>
    <row r="153" spans="6:7" ht="15">
      <c r="F153" s="11"/>
      <c r="G153" s="11"/>
    </row>
    <row r="154" spans="6:7" ht="15">
      <c r="F154" s="11"/>
      <c r="G154" s="11"/>
    </row>
    <row r="155" spans="6:7" ht="15">
      <c r="F155" s="11"/>
      <c r="G155" s="11"/>
    </row>
    <row r="156" spans="6:7" ht="15">
      <c r="F156" s="11"/>
      <c r="G156" s="11"/>
    </row>
    <row r="157" spans="6:7" ht="15">
      <c r="F157" s="11"/>
      <c r="G157" s="11"/>
    </row>
    <row r="158" spans="6:7" ht="15">
      <c r="F158" s="11"/>
      <c r="G158" s="11"/>
    </row>
    <row r="159" spans="6:7" ht="15">
      <c r="F159" s="11"/>
      <c r="G159" s="11"/>
    </row>
    <row r="160" spans="6:7" ht="15">
      <c r="F160" s="11"/>
      <c r="G160" s="11"/>
    </row>
    <row r="161" spans="6:7" ht="15">
      <c r="F161" s="11"/>
      <c r="G161" s="11"/>
    </row>
    <row r="162" spans="6:7" ht="15">
      <c r="F162" s="11"/>
      <c r="G162" s="11"/>
    </row>
    <row r="163" spans="6:7" ht="15">
      <c r="F163" s="11"/>
      <c r="G163" s="11"/>
    </row>
    <row r="164" spans="6:7" ht="15">
      <c r="F164" s="11"/>
      <c r="G164" s="11"/>
    </row>
    <row r="165" spans="6:7" ht="15">
      <c r="F165" s="11"/>
      <c r="G165" s="11"/>
    </row>
    <row r="166" spans="6:7" ht="15">
      <c r="F166" s="11"/>
      <c r="G166" s="11"/>
    </row>
    <row r="167" spans="6:7" ht="15">
      <c r="F167" s="11"/>
      <c r="G167" s="11"/>
    </row>
    <row r="168" spans="6:7" ht="15">
      <c r="F168" s="11"/>
      <c r="G168" s="11"/>
    </row>
    <row r="169" spans="6:7" ht="15">
      <c r="F169" s="11"/>
      <c r="G169" s="11"/>
    </row>
    <row r="170" spans="6:7" ht="15">
      <c r="F170" s="11"/>
      <c r="G170" s="11"/>
    </row>
    <row r="171" spans="6:7" ht="15">
      <c r="F171" s="11"/>
      <c r="G171" s="11"/>
    </row>
    <row r="172" spans="6:7" ht="15">
      <c r="F172" s="11"/>
      <c r="G172" s="11"/>
    </row>
    <row r="173" spans="6:7" ht="15">
      <c r="F173" s="11"/>
      <c r="G173" s="11"/>
    </row>
    <row r="174" spans="6:7" ht="15">
      <c r="F174" s="11"/>
      <c r="G174" s="11"/>
    </row>
    <row r="175" spans="6:7" ht="15">
      <c r="F175" s="11"/>
      <c r="G175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9"/>
  <sheetViews>
    <sheetView workbookViewId="0" topLeftCell="A1">
      <selection activeCell="F28" sqref="F28"/>
    </sheetView>
  </sheetViews>
  <sheetFormatPr defaultColWidth="9.140625" defaultRowHeight="12.75"/>
  <cols>
    <col min="1" max="1" width="3.7109375" style="19" customWidth="1"/>
    <col min="2" max="2" width="9.7109375" style="19" customWidth="1"/>
    <col min="3" max="3" width="50.7109375" style="19" customWidth="1"/>
    <col min="4" max="4" width="20.7109375" style="25" customWidth="1"/>
    <col min="5" max="5" width="8.7109375" style="25" customWidth="1"/>
    <col min="6" max="6" width="8.7109375" style="47" customWidth="1"/>
    <col min="7" max="7" width="20.7109375" style="55" customWidth="1"/>
    <col min="8" max="8" width="12.7109375" style="19" customWidth="1"/>
    <col min="9" max="10" width="12.7109375" style="102" customWidth="1"/>
    <col min="11" max="16384" width="9.140625" style="19" customWidth="1"/>
  </cols>
  <sheetData>
    <row r="1" spans="1:12" ht="76.5" customHeight="1" thickBo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ht="29.25" customHeight="1">
      <c r="A2" s="188"/>
      <c r="B2" s="26"/>
      <c r="C2" s="26" t="s">
        <v>610</v>
      </c>
      <c r="D2" s="49"/>
      <c r="E2" s="171"/>
      <c r="F2" s="171"/>
      <c r="G2" s="64"/>
      <c r="H2" s="189"/>
      <c r="I2" s="190"/>
      <c r="J2" s="191"/>
    </row>
    <row r="3" spans="1:11" s="20" customFormat="1" ht="66.75" customHeight="1">
      <c r="A3" s="192" t="s">
        <v>191</v>
      </c>
      <c r="B3" s="32" t="s">
        <v>625</v>
      </c>
      <c r="C3" s="32" t="s">
        <v>1</v>
      </c>
      <c r="D3" s="178" t="s">
        <v>591</v>
      </c>
      <c r="E3" s="179" t="s">
        <v>589</v>
      </c>
      <c r="F3" s="179" t="s">
        <v>631</v>
      </c>
      <c r="G3" s="180" t="s">
        <v>592</v>
      </c>
      <c r="H3" s="181" t="s">
        <v>627</v>
      </c>
      <c r="I3" s="182" t="s">
        <v>767</v>
      </c>
      <c r="J3" s="193" t="s">
        <v>768</v>
      </c>
      <c r="K3" s="20" t="s">
        <v>784</v>
      </c>
    </row>
    <row r="4" spans="1:10" ht="12.75">
      <c r="A4" s="51" t="s">
        <v>803</v>
      </c>
      <c r="B4" s="33" t="s">
        <v>626</v>
      </c>
      <c r="C4" s="33" t="s">
        <v>25</v>
      </c>
      <c r="D4" s="33" t="s">
        <v>130</v>
      </c>
      <c r="E4" s="40">
        <v>173</v>
      </c>
      <c r="F4" s="40">
        <f>(E4*20%)+E4</f>
        <v>207.6</v>
      </c>
      <c r="G4" s="38" t="s">
        <v>495</v>
      </c>
      <c r="H4" s="40">
        <v>506701</v>
      </c>
      <c r="I4" s="68"/>
      <c r="J4" s="121"/>
    </row>
    <row r="5" spans="1:10" ht="12.75">
      <c r="A5" s="51" t="s">
        <v>803</v>
      </c>
      <c r="B5" s="33" t="s">
        <v>626</v>
      </c>
      <c r="C5" s="33" t="s">
        <v>36</v>
      </c>
      <c r="D5" s="33" t="s">
        <v>130</v>
      </c>
      <c r="E5" s="40">
        <v>108</v>
      </c>
      <c r="F5" s="40">
        <f aca="true" t="shared" si="0" ref="F5:F20">(E5*20%)+E5</f>
        <v>129.6</v>
      </c>
      <c r="G5" s="38" t="s">
        <v>484</v>
      </c>
      <c r="H5" s="40">
        <v>10283</v>
      </c>
      <c r="I5" s="68"/>
      <c r="J5" s="121"/>
    </row>
    <row r="6" spans="1:10" ht="12.75">
      <c r="A6" s="51" t="s">
        <v>803</v>
      </c>
      <c r="B6" s="33" t="s">
        <v>626</v>
      </c>
      <c r="C6" s="33" t="s">
        <v>37</v>
      </c>
      <c r="D6" s="33" t="s">
        <v>130</v>
      </c>
      <c r="E6" s="40">
        <v>183</v>
      </c>
      <c r="F6" s="40">
        <f t="shared" si="0"/>
        <v>219.6</v>
      </c>
      <c r="G6" s="38" t="s">
        <v>485</v>
      </c>
      <c r="H6" s="40">
        <v>16354</v>
      </c>
      <c r="I6" s="68"/>
      <c r="J6" s="121"/>
    </row>
    <row r="7" spans="1:12" ht="12.75">
      <c r="A7" s="51" t="s">
        <v>803</v>
      </c>
      <c r="B7" s="33" t="s">
        <v>626</v>
      </c>
      <c r="C7" s="33" t="s">
        <v>91</v>
      </c>
      <c r="D7" s="33" t="s">
        <v>130</v>
      </c>
      <c r="E7" s="40">
        <v>221</v>
      </c>
      <c r="F7" s="40">
        <f t="shared" si="0"/>
        <v>265.2</v>
      </c>
      <c r="G7" s="38" t="s">
        <v>487</v>
      </c>
      <c r="H7" s="40">
        <v>2695</v>
      </c>
      <c r="I7" s="68"/>
      <c r="J7" s="121"/>
      <c r="L7" s="25"/>
    </row>
    <row r="8" spans="1:10" ht="12.75">
      <c r="A8" s="51" t="s">
        <v>803</v>
      </c>
      <c r="B8" s="33" t="s">
        <v>629</v>
      </c>
      <c r="C8" s="33" t="s">
        <v>802</v>
      </c>
      <c r="D8" s="35" t="s">
        <v>130</v>
      </c>
      <c r="E8" s="40">
        <v>0</v>
      </c>
      <c r="F8" s="40">
        <f t="shared" si="0"/>
        <v>0</v>
      </c>
      <c r="G8" s="38" t="s">
        <v>489</v>
      </c>
      <c r="H8" s="40">
        <v>11190</v>
      </c>
      <c r="I8" s="68"/>
      <c r="J8" s="121"/>
    </row>
    <row r="9" spans="1:10" ht="12.75">
      <c r="A9" s="198" t="s">
        <v>803</v>
      </c>
      <c r="B9" s="111" t="s">
        <v>630</v>
      </c>
      <c r="C9" s="111" t="s">
        <v>35</v>
      </c>
      <c r="D9" s="111" t="s">
        <v>130</v>
      </c>
      <c r="E9" s="40">
        <v>657</v>
      </c>
      <c r="F9" s="40">
        <f t="shared" si="0"/>
        <v>788.4</v>
      </c>
      <c r="G9" s="38" t="s">
        <v>491</v>
      </c>
      <c r="H9" s="40">
        <v>5227</v>
      </c>
      <c r="I9" s="68"/>
      <c r="J9" s="121"/>
    </row>
    <row r="10" spans="1:10" ht="12.75">
      <c r="A10" s="198" t="s">
        <v>857</v>
      </c>
      <c r="B10" s="111"/>
      <c r="C10" s="111" t="s">
        <v>858</v>
      </c>
      <c r="D10" s="111" t="s">
        <v>130</v>
      </c>
      <c r="E10" s="40">
        <v>2</v>
      </c>
      <c r="F10" s="40">
        <f t="shared" si="0"/>
        <v>2.4</v>
      </c>
      <c r="G10" s="38" t="s">
        <v>492</v>
      </c>
      <c r="H10" s="40">
        <v>48198</v>
      </c>
      <c r="I10" s="68"/>
      <c r="J10" s="121"/>
    </row>
    <row r="11" spans="1:10" ht="12.75">
      <c r="A11" s="51"/>
      <c r="B11" s="33"/>
      <c r="C11" s="33"/>
      <c r="D11" s="33"/>
      <c r="E11" s="40"/>
      <c r="F11" s="40">
        <f t="shared" si="0"/>
        <v>0</v>
      </c>
      <c r="G11" s="38" t="s">
        <v>493</v>
      </c>
      <c r="H11" s="40">
        <v>12225</v>
      </c>
      <c r="I11" s="68"/>
      <c r="J11" s="121"/>
    </row>
    <row r="12" spans="1:10" ht="12.75">
      <c r="A12" s="51"/>
      <c r="B12" s="33"/>
      <c r="C12" s="33"/>
      <c r="D12" s="33"/>
      <c r="E12" s="40"/>
      <c r="F12" s="40">
        <f t="shared" si="0"/>
        <v>0</v>
      </c>
      <c r="G12" s="38" t="s">
        <v>494</v>
      </c>
      <c r="H12" s="40">
        <v>11875</v>
      </c>
      <c r="I12" s="68"/>
      <c r="J12" s="121"/>
    </row>
    <row r="13" spans="1:10" ht="12.75">
      <c r="A13" s="51"/>
      <c r="B13" s="33"/>
      <c r="C13" s="33"/>
      <c r="D13" s="33"/>
      <c r="E13" s="40"/>
      <c r="F13" s="40">
        <f t="shared" si="0"/>
        <v>0</v>
      </c>
      <c r="G13" s="38" t="s">
        <v>496</v>
      </c>
      <c r="H13" s="40">
        <v>4592</v>
      </c>
      <c r="I13" s="68"/>
      <c r="J13" s="121"/>
    </row>
    <row r="14" spans="1:10" ht="12.75">
      <c r="A14" s="51"/>
      <c r="B14" s="33"/>
      <c r="C14" s="33"/>
      <c r="D14" s="33"/>
      <c r="E14" s="40"/>
      <c r="F14" s="40">
        <f t="shared" si="0"/>
        <v>0</v>
      </c>
      <c r="G14" s="38" t="s">
        <v>498</v>
      </c>
      <c r="H14" s="40">
        <v>2814</v>
      </c>
      <c r="I14" s="68"/>
      <c r="J14" s="121"/>
    </row>
    <row r="15" spans="1:10" ht="12.75">
      <c r="A15" s="51"/>
      <c r="B15" s="33"/>
      <c r="C15" s="33"/>
      <c r="D15" s="33"/>
      <c r="E15" s="40"/>
      <c r="F15" s="40">
        <f t="shared" si="0"/>
        <v>0</v>
      </c>
      <c r="G15" s="38" t="s">
        <v>499</v>
      </c>
      <c r="H15" s="40">
        <v>14189</v>
      </c>
      <c r="I15" s="68"/>
      <c r="J15" s="121"/>
    </row>
    <row r="16" spans="1:10" ht="12.75">
      <c r="A16" s="51"/>
      <c r="B16" s="33"/>
      <c r="C16" s="33"/>
      <c r="D16" s="33"/>
      <c r="E16" s="40"/>
      <c r="F16" s="40">
        <f t="shared" si="0"/>
        <v>0</v>
      </c>
      <c r="G16" s="38" t="s">
        <v>501</v>
      </c>
      <c r="H16" s="40">
        <v>10832</v>
      </c>
      <c r="I16" s="68"/>
      <c r="J16" s="121"/>
    </row>
    <row r="17" spans="1:10" ht="12.75">
      <c r="A17" s="51"/>
      <c r="B17" s="33"/>
      <c r="C17" s="33"/>
      <c r="D17" s="33"/>
      <c r="E17" s="40"/>
      <c r="F17" s="40">
        <f t="shared" si="0"/>
        <v>0</v>
      </c>
      <c r="G17" s="38" t="s">
        <v>502</v>
      </c>
      <c r="H17" s="40">
        <v>57862</v>
      </c>
      <c r="I17" s="68"/>
      <c r="J17" s="121"/>
    </row>
    <row r="18" spans="1:10" ht="12.75">
      <c r="A18" s="51"/>
      <c r="B18" s="33"/>
      <c r="C18" s="33"/>
      <c r="D18" s="33"/>
      <c r="E18" s="35"/>
      <c r="F18" s="40">
        <f t="shared" si="0"/>
        <v>0</v>
      </c>
      <c r="G18" s="38" t="s">
        <v>503</v>
      </c>
      <c r="H18" s="40">
        <v>15638</v>
      </c>
      <c r="I18" s="68"/>
      <c r="J18" s="121"/>
    </row>
    <row r="19" spans="1:10" ht="12.75">
      <c r="A19" s="51"/>
      <c r="B19" s="33"/>
      <c r="C19" s="33"/>
      <c r="D19" s="35"/>
      <c r="E19" s="35"/>
      <c r="F19" s="40">
        <f t="shared" si="0"/>
        <v>0</v>
      </c>
      <c r="G19" s="38" t="s">
        <v>504</v>
      </c>
      <c r="H19" s="40">
        <v>12262</v>
      </c>
      <c r="I19" s="68"/>
      <c r="J19" s="121"/>
    </row>
    <row r="20" spans="1:10" s="20" customFormat="1" ht="12.75">
      <c r="A20" s="50"/>
      <c r="B20" s="32"/>
      <c r="C20" s="32" t="s">
        <v>804</v>
      </c>
      <c r="D20" s="136"/>
      <c r="E20" s="60">
        <f>SUM(E4:E19)</f>
        <v>1344</v>
      </c>
      <c r="F20" s="60">
        <f t="shared" si="0"/>
        <v>1612.8</v>
      </c>
      <c r="G20" s="34"/>
      <c r="H20" s="60">
        <f>SUM(H4:H19)</f>
        <v>742937</v>
      </c>
      <c r="I20" s="69">
        <f>D31*H20</f>
        <v>1502.3080551050807</v>
      </c>
      <c r="J20" s="122">
        <f>D32*H20</f>
        <v>887449.9428644697</v>
      </c>
    </row>
    <row r="21" spans="1:10" ht="12.75">
      <c r="A21" s="169"/>
      <c r="B21" s="145"/>
      <c r="C21" s="148"/>
      <c r="D21" s="145"/>
      <c r="E21" s="146"/>
      <c r="F21" s="146"/>
      <c r="G21" s="145"/>
      <c r="H21" s="153"/>
      <c r="I21" s="68"/>
      <c r="J21" s="121"/>
    </row>
    <row r="22" spans="1:10" ht="12.75">
      <c r="A22" s="50"/>
      <c r="B22" s="33"/>
      <c r="C22" s="32"/>
      <c r="D22" s="33"/>
      <c r="E22" s="40"/>
      <c r="F22" s="40"/>
      <c r="G22" s="38"/>
      <c r="H22" s="60"/>
      <c r="I22" s="68"/>
      <c r="J22" s="121"/>
    </row>
    <row r="23" spans="1:10" ht="12.75">
      <c r="A23" s="51" t="s">
        <v>803</v>
      </c>
      <c r="B23" s="33" t="s">
        <v>626</v>
      </c>
      <c r="C23" s="33" t="s">
        <v>64</v>
      </c>
      <c r="D23" s="33" t="s">
        <v>154</v>
      </c>
      <c r="E23" s="40">
        <v>207</v>
      </c>
      <c r="F23" s="40">
        <f>(E23*20%)+E23</f>
        <v>248.4</v>
      </c>
      <c r="G23" s="38" t="s">
        <v>488</v>
      </c>
      <c r="H23" s="40">
        <v>96733</v>
      </c>
      <c r="I23" s="68"/>
      <c r="J23" s="121"/>
    </row>
    <row r="24" spans="1:10" ht="12.75">
      <c r="A24" s="198" t="s">
        <v>803</v>
      </c>
      <c r="B24" s="111" t="s">
        <v>630</v>
      </c>
      <c r="C24" s="111" t="s">
        <v>33</v>
      </c>
      <c r="D24" s="111" t="s">
        <v>852</v>
      </c>
      <c r="E24" s="40">
        <v>42</v>
      </c>
      <c r="F24" s="40"/>
      <c r="G24" s="38" t="s">
        <v>486</v>
      </c>
      <c r="H24" s="40">
        <v>15079</v>
      </c>
      <c r="I24" s="68"/>
      <c r="J24" s="121"/>
    </row>
    <row r="25" spans="1:10" ht="12.75">
      <c r="A25" s="198" t="s">
        <v>803</v>
      </c>
      <c r="B25" s="111" t="s">
        <v>630</v>
      </c>
      <c r="C25" s="111" t="s">
        <v>853</v>
      </c>
      <c r="D25" s="111" t="s">
        <v>854</v>
      </c>
      <c r="E25" s="40">
        <v>84</v>
      </c>
      <c r="F25" s="40"/>
      <c r="G25" s="38" t="s">
        <v>490</v>
      </c>
      <c r="H25" s="40">
        <v>11222</v>
      </c>
      <c r="I25" s="68"/>
      <c r="J25" s="121"/>
    </row>
    <row r="26" spans="1:10" ht="12.75">
      <c r="A26" s="198" t="s">
        <v>803</v>
      </c>
      <c r="B26" s="111" t="s">
        <v>630</v>
      </c>
      <c r="C26" s="111" t="s">
        <v>63</v>
      </c>
      <c r="D26" s="111" t="s">
        <v>855</v>
      </c>
      <c r="E26" s="40">
        <v>46</v>
      </c>
      <c r="F26" s="40"/>
      <c r="G26" s="38" t="s">
        <v>497</v>
      </c>
      <c r="H26" s="40">
        <v>1862</v>
      </c>
      <c r="I26" s="68"/>
      <c r="J26" s="121"/>
    </row>
    <row r="27" spans="1:10" ht="12.75">
      <c r="A27" s="50"/>
      <c r="B27" s="33"/>
      <c r="C27" s="32"/>
      <c r="D27" s="33"/>
      <c r="E27" s="40"/>
      <c r="F27" s="40"/>
      <c r="G27" s="38" t="s">
        <v>500</v>
      </c>
      <c r="H27" s="40">
        <v>3434</v>
      </c>
      <c r="I27" s="68"/>
      <c r="J27" s="121"/>
    </row>
    <row r="28" spans="1:10" s="20" customFormat="1" ht="12.75">
      <c r="A28" s="50"/>
      <c r="B28" s="32"/>
      <c r="C28" s="32" t="s">
        <v>830</v>
      </c>
      <c r="D28" s="32"/>
      <c r="E28" s="60">
        <f>SUM(E23:E27)</f>
        <v>379</v>
      </c>
      <c r="F28" s="60">
        <f>(E28*20%)+E28</f>
        <v>454.8</v>
      </c>
      <c r="G28" s="34"/>
      <c r="H28" s="60">
        <f>SUM(H23:H27)</f>
        <v>128330</v>
      </c>
      <c r="I28" s="69">
        <f>D31*H28</f>
        <v>259.4987094620877</v>
      </c>
      <c r="J28" s="122">
        <f>D32*H28</f>
        <v>153292.20535226728</v>
      </c>
    </row>
    <row r="29" spans="1:10" ht="12.75">
      <c r="A29" s="169"/>
      <c r="B29" s="145"/>
      <c r="C29" s="148"/>
      <c r="D29" s="145"/>
      <c r="E29" s="146"/>
      <c r="F29" s="146"/>
      <c r="G29" s="145"/>
      <c r="H29" s="153"/>
      <c r="I29" s="68"/>
      <c r="J29" s="121"/>
    </row>
    <row r="30" spans="1:10" s="20" customFormat="1" ht="13.5" thickBot="1">
      <c r="A30" s="42"/>
      <c r="B30" s="43"/>
      <c r="C30" s="43" t="s">
        <v>805</v>
      </c>
      <c r="D30" s="43"/>
      <c r="E30" s="46">
        <f>E20+E28</f>
        <v>1723</v>
      </c>
      <c r="F30" s="46">
        <f>F20+F28</f>
        <v>2067.6</v>
      </c>
      <c r="G30" s="44"/>
      <c r="H30" s="46">
        <f>H20+H28</f>
        <v>871267</v>
      </c>
      <c r="I30" s="54">
        <f>D31*H30</f>
        <v>1761.8067645671686</v>
      </c>
      <c r="J30" s="110">
        <f>D32*H30</f>
        <v>1040742.1482167371</v>
      </c>
    </row>
    <row r="31" spans="3:11" s="101" customFormat="1" ht="12.75">
      <c r="C31" s="101" t="s">
        <v>762</v>
      </c>
      <c r="D31" s="106">
        <v>0.00202212038854584</v>
      </c>
      <c r="E31" s="107"/>
      <c r="F31" s="107"/>
      <c r="G31" s="107"/>
      <c r="H31" s="128"/>
      <c r="I31" s="63"/>
      <c r="J31" s="107"/>
      <c r="K31" s="107"/>
    </row>
    <row r="32" spans="3:11" s="101" customFormat="1" ht="12.75">
      <c r="C32" s="101" t="s">
        <v>763</v>
      </c>
      <c r="D32" s="106">
        <v>1.1945157434136</v>
      </c>
      <c r="E32" s="107"/>
      <c r="F32" s="107"/>
      <c r="G32" s="107"/>
      <c r="H32" s="128"/>
      <c r="I32" s="103"/>
      <c r="J32" s="107"/>
      <c r="K32" s="107"/>
    </row>
    <row r="33" spans="3:11" s="101" customFormat="1" ht="12.75">
      <c r="C33" s="101" t="s">
        <v>766</v>
      </c>
      <c r="D33" s="106">
        <v>590.724345681818</v>
      </c>
      <c r="E33" s="107"/>
      <c r="F33" s="107"/>
      <c r="G33" s="107"/>
      <c r="H33" s="128"/>
      <c r="I33" s="103"/>
      <c r="J33" s="107"/>
      <c r="K33" s="107"/>
    </row>
    <row r="34" spans="4:5" ht="12.75">
      <c r="D34" s="56"/>
      <c r="E34" s="56"/>
    </row>
    <row r="35" spans="3:5" ht="15">
      <c r="C35" s="2" t="s">
        <v>63</v>
      </c>
      <c r="D35" s="2" t="s">
        <v>153</v>
      </c>
      <c r="E35" s="56"/>
    </row>
    <row r="36" spans="1:5" ht="15">
      <c r="A36" s="19" t="s">
        <v>848</v>
      </c>
      <c r="C36" s="222"/>
      <c r="D36" s="56"/>
      <c r="E36" s="56"/>
    </row>
    <row r="37" spans="4:5" ht="12.75">
      <c r="D37" s="56"/>
      <c r="E37" s="56"/>
    </row>
    <row r="38" spans="1:256" ht="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  <c r="BG38" s="222"/>
      <c r="BH38" s="222"/>
      <c r="BI38" s="222"/>
      <c r="BJ38" s="222"/>
      <c r="BK38" s="222"/>
      <c r="BL38" s="222"/>
      <c r="BM38" s="222"/>
      <c r="BN38" s="222"/>
      <c r="BO38" s="222"/>
      <c r="BP38" s="222"/>
      <c r="BQ38" s="222"/>
      <c r="BR38" s="222"/>
      <c r="BS38" s="222"/>
      <c r="BT38" s="222"/>
      <c r="BU38" s="222"/>
      <c r="BV38" s="222"/>
      <c r="BW38" s="222"/>
      <c r="BX38" s="222"/>
      <c r="BY38" s="222"/>
      <c r="BZ38" s="222"/>
      <c r="CA38" s="222"/>
      <c r="CB38" s="222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  <c r="DM38" s="222"/>
      <c r="DN38" s="222"/>
      <c r="DO38" s="222"/>
      <c r="DP38" s="222"/>
      <c r="DQ38" s="222"/>
      <c r="DR38" s="222"/>
      <c r="DS38" s="222"/>
      <c r="DT38" s="222"/>
      <c r="DU38" s="222"/>
      <c r="DV38" s="222"/>
      <c r="DW38" s="222"/>
      <c r="DX38" s="222"/>
      <c r="DY38" s="222"/>
      <c r="DZ38" s="222"/>
      <c r="EA38" s="222"/>
      <c r="EB38" s="222"/>
      <c r="EC38" s="222"/>
      <c r="ED38" s="222"/>
      <c r="EE38" s="222"/>
      <c r="EF38" s="222"/>
      <c r="EG38" s="222"/>
      <c r="EH38" s="222"/>
      <c r="EI38" s="222"/>
      <c r="EJ38" s="222"/>
      <c r="EK38" s="222"/>
      <c r="EL38" s="222"/>
      <c r="EM38" s="222"/>
      <c r="EN38" s="222"/>
      <c r="EO38" s="222"/>
      <c r="EP38" s="222"/>
      <c r="EQ38" s="222"/>
      <c r="ER38" s="222"/>
      <c r="ES38" s="222"/>
      <c r="ET38" s="222"/>
      <c r="EU38" s="222"/>
      <c r="EV38" s="222"/>
      <c r="EW38" s="222"/>
      <c r="EX38" s="222"/>
      <c r="EY38" s="222"/>
      <c r="EZ38" s="222"/>
      <c r="FA38" s="222"/>
      <c r="FB38" s="222"/>
      <c r="FC38" s="222"/>
      <c r="FD38" s="222"/>
      <c r="FE38" s="222"/>
      <c r="FF38" s="222"/>
      <c r="FG38" s="222"/>
      <c r="FH38" s="222"/>
      <c r="FI38" s="222"/>
      <c r="FJ38" s="222"/>
      <c r="FK38" s="222"/>
      <c r="FL38" s="222"/>
      <c r="FM38" s="222"/>
      <c r="FN38" s="222"/>
      <c r="FO38" s="222"/>
      <c r="FP38" s="222"/>
      <c r="FQ38" s="222"/>
      <c r="FR38" s="222"/>
      <c r="FS38" s="222"/>
      <c r="FT38" s="222"/>
      <c r="FU38" s="222"/>
      <c r="FV38" s="222"/>
      <c r="FW38" s="222"/>
      <c r="FX38" s="222"/>
      <c r="FY38" s="222"/>
      <c r="FZ38" s="222"/>
      <c r="GA38" s="222"/>
      <c r="GB38" s="222"/>
      <c r="GC38" s="222"/>
      <c r="GD38" s="222"/>
      <c r="GE38" s="222"/>
      <c r="GF38" s="222"/>
      <c r="GG38" s="222"/>
      <c r="GH38" s="222"/>
      <c r="GI38" s="222"/>
      <c r="GJ38" s="222"/>
      <c r="GK38" s="222"/>
      <c r="GL38" s="222"/>
      <c r="GM38" s="222"/>
      <c r="GN38" s="222"/>
      <c r="GO38" s="222"/>
      <c r="GP38" s="222"/>
      <c r="GQ38" s="222"/>
      <c r="GR38" s="222"/>
      <c r="GS38" s="222"/>
      <c r="GT38" s="222"/>
      <c r="GU38" s="222"/>
      <c r="GV38" s="222"/>
      <c r="GW38" s="222"/>
      <c r="GX38" s="222"/>
      <c r="GY38" s="222"/>
      <c r="GZ38" s="222"/>
      <c r="HA38" s="222"/>
      <c r="HB38" s="222"/>
      <c r="HC38" s="222"/>
      <c r="HD38" s="222"/>
      <c r="HE38" s="222"/>
      <c r="HF38" s="222"/>
      <c r="HG38" s="222"/>
      <c r="HH38" s="222"/>
      <c r="HI38" s="222"/>
      <c r="HJ38" s="222"/>
      <c r="HK38" s="222"/>
      <c r="HL38" s="222"/>
      <c r="HM38" s="222"/>
      <c r="HN38" s="222"/>
      <c r="HO38" s="222"/>
      <c r="HP38" s="222"/>
      <c r="HQ38" s="222"/>
      <c r="HR38" s="222"/>
      <c r="HS38" s="222"/>
      <c r="HT38" s="222"/>
      <c r="HU38" s="222"/>
      <c r="HV38" s="222"/>
      <c r="HW38" s="222"/>
      <c r="HX38" s="222"/>
      <c r="HY38" s="222"/>
      <c r="HZ38" s="222"/>
      <c r="IA38" s="222"/>
      <c r="IB38" s="222"/>
      <c r="IC38" s="222"/>
      <c r="ID38" s="222"/>
      <c r="IE38" s="222"/>
      <c r="IF38" s="222"/>
      <c r="IG38" s="222"/>
      <c r="IH38" s="222"/>
      <c r="II38" s="222"/>
      <c r="IJ38" s="222"/>
      <c r="IK38" s="222"/>
      <c r="IL38" s="222"/>
      <c r="IM38" s="222"/>
      <c r="IN38" s="222"/>
      <c r="IO38" s="222"/>
      <c r="IP38" s="222"/>
      <c r="IQ38" s="222"/>
      <c r="IR38" s="222"/>
      <c r="IS38" s="222"/>
      <c r="IT38" s="222"/>
      <c r="IU38" s="222"/>
      <c r="IV38" s="222"/>
    </row>
    <row r="39" spans="3:5" ht="15">
      <c r="C39" s="2" t="s">
        <v>107</v>
      </c>
      <c r="D39" s="2" t="s">
        <v>182</v>
      </c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  <row r="90" spans="4:5" ht="12.75">
      <c r="D90" s="56"/>
      <c r="E90" s="56"/>
    </row>
    <row r="91" spans="4:5" ht="12.75">
      <c r="D91" s="56"/>
      <c r="E91" s="56"/>
    </row>
    <row r="92" spans="4:5" ht="12.75">
      <c r="D92" s="56"/>
      <c r="E92" s="56"/>
    </row>
    <row r="93" spans="4:5" ht="12.75">
      <c r="D93" s="56"/>
      <c r="E93" s="56"/>
    </row>
    <row r="94" spans="4:5" ht="12.75">
      <c r="D94" s="56"/>
      <c r="E94" s="56"/>
    </row>
    <row r="95" spans="4:5" ht="12.75">
      <c r="D95" s="56"/>
      <c r="E95" s="56"/>
    </row>
    <row r="96" spans="4:5" ht="12.75">
      <c r="D96" s="56"/>
      <c r="E96" s="56"/>
    </row>
    <row r="97" spans="4:5" ht="12.75">
      <c r="D97" s="56"/>
      <c r="E97" s="56"/>
    </row>
    <row r="98" spans="4:5" ht="12.75">
      <c r="D98" s="56"/>
      <c r="E98" s="56"/>
    </row>
    <row r="99" spans="4:5" ht="12.75">
      <c r="D99" s="56"/>
      <c r="E99" s="56"/>
    </row>
    <row r="100" spans="4:5" ht="12.75">
      <c r="D100" s="56"/>
      <c r="E100" s="56"/>
    </row>
    <row r="101" spans="4:5" ht="12.75">
      <c r="D101" s="56"/>
      <c r="E101" s="56"/>
    </row>
    <row r="102" spans="4:5" ht="12.75">
      <c r="D102" s="56"/>
      <c r="E102" s="56"/>
    </row>
    <row r="103" spans="4:5" ht="12.75">
      <c r="D103" s="56"/>
      <c r="E103" s="56"/>
    </row>
    <row r="104" spans="4:5" ht="12.75">
      <c r="D104" s="56"/>
      <c r="E104" s="56"/>
    </row>
    <row r="105" spans="4:5" ht="12.75">
      <c r="D105" s="56"/>
      <c r="E105" s="56"/>
    </row>
    <row r="106" spans="4:5" ht="12.75">
      <c r="D106" s="56"/>
      <c r="E106" s="56"/>
    </row>
    <row r="107" spans="4:5" ht="12.75">
      <c r="D107" s="56"/>
      <c r="E107" s="56"/>
    </row>
    <row r="108" spans="4:5" ht="12.75">
      <c r="D108" s="56"/>
      <c r="E108" s="56"/>
    </row>
    <row r="109" spans="4:5" ht="12.75">
      <c r="D109" s="56"/>
      <c r="E109" s="56"/>
    </row>
    <row r="110" spans="4:5" ht="12.75">
      <c r="D110" s="56"/>
      <c r="E110" s="56"/>
    </row>
    <row r="111" spans="4:5" ht="12.75">
      <c r="D111" s="56"/>
      <c r="E111" s="56"/>
    </row>
    <row r="112" spans="4:5" ht="12.75">
      <c r="D112" s="56"/>
      <c r="E112" s="56"/>
    </row>
    <row r="113" spans="4:5" ht="12.75">
      <c r="D113" s="56"/>
      <c r="E113" s="56"/>
    </row>
    <row r="114" spans="4:5" ht="12.75">
      <c r="D114" s="56"/>
      <c r="E114" s="56"/>
    </row>
    <row r="115" spans="4:5" ht="12.75">
      <c r="D115" s="56"/>
      <c r="E115" s="56"/>
    </row>
    <row r="116" spans="4:5" ht="12.75">
      <c r="D116" s="56"/>
      <c r="E116" s="56"/>
    </row>
    <row r="117" spans="4:5" ht="12.75">
      <c r="D117" s="56"/>
      <c r="E117" s="56"/>
    </row>
    <row r="118" spans="4:5" ht="12.75">
      <c r="D118" s="56"/>
      <c r="E118" s="56"/>
    </row>
    <row r="119" spans="4:5" ht="12.75">
      <c r="D119" s="56"/>
      <c r="E119" s="56"/>
    </row>
    <row r="120" spans="4:5" ht="12.75">
      <c r="D120" s="56"/>
      <c r="E120" s="56"/>
    </row>
    <row r="121" spans="4:5" ht="12.75">
      <c r="D121" s="56"/>
      <c r="E121" s="56"/>
    </row>
    <row r="122" spans="4:5" ht="12.75">
      <c r="D122" s="56"/>
      <c r="E122" s="56"/>
    </row>
    <row r="123" spans="4:5" ht="12.75">
      <c r="D123" s="56"/>
      <c r="E123" s="56"/>
    </row>
    <row r="124" spans="4:5" ht="12.75">
      <c r="D124" s="56"/>
      <c r="E124" s="56"/>
    </row>
    <row r="125" spans="4:5" ht="12.75">
      <c r="D125" s="56"/>
      <c r="E125" s="56"/>
    </row>
    <row r="126" spans="4:5" ht="12.75">
      <c r="D126" s="56"/>
      <c r="E126" s="56"/>
    </row>
    <row r="127" spans="4:5" ht="12.75">
      <c r="D127" s="56"/>
      <c r="E127" s="56"/>
    </row>
    <row r="128" spans="4:5" ht="12.75">
      <c r="D128" s="56"/>
      <c r="E128" s="56"/>
    </row>
    <row r="129" spans="4:5" ht="12.75">
      <c r="D129" s="56"/>
      <c r="E129" s="56"/>
    </row>
    <row r="130" spans="4:5" ht="12.75">
      <c r="D130" s="56"/>
      <c r="E130" s="56"/>
    </row>
    <row r="131" spans="4:5" ht="12.75">
      <c r="D131" s="56"/>
      <c r="E131" s="56"/>
    </row>
    <row r="132" spans="4:5" ht="12.75">
      <c r="D132" s="56"/>
      <c r="E132" s="56"/>
    </row>
    <row r="133" spans="4:5" ht="12.75">
      <c r="D133" s="56"/>
      <c r="E133" s="56"/>
    </row>
    <row r="134" spans="4:5" ht="12.75">
      <c r="D134" s="56"/>
      <c r="E134" s="56"/>
    </row>
    <row r="135" spans="4:5" ht="12.75">
      <c r="D135" s="56"/>
      <c r="E135" s="56"/>
    </row>
    <row r="136" spans="4:5" ht="12.75">
      <c r="D136" s="56"/>
      <c r="E136" s="56"/>
    </row>
    <row r="137" spans="4:5" ht="12.75">
      <c r="D137" s="56"/>
      <c r="E137" s="56"/>
    </row>
    <row r="138" spans="4:5" ht="12.75">
      <c r="D138" s="56"/>
      <c r="E138" s="56"/>
    </row>
    <row r="139" ht="12.75">
      <c r="E139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7">
      <selection activeCell="L7" sqref="L7"/>
    </sheetView>
  </sheetViews>
  <sheetFormatPr defaultColWidth="9.140625" defaultRowHeight="12.75"/>
  <cols>
    <col min="1" max="1" width="3.7109375" style="19" customWidth="1"/>
    <col min="2" max="2" width="9.7109375" style="19" customWidth="1"/>
    <col min="3" max="3" width="50.7109375" style="19" customWidth="1"/>
    <col min="4" max="4" width="20.7109375" style="25" customWidth="1"/>
    <col min="5" max="5" width="8.7109375" style="25" customWidth="1"/>
    <col min="6" max="6" width="8.7109375" style="47" customWidth="1"/>
    <col min="7" max="7" width="20.7109375" style="55" customWidth="1"/>
    <col min="8" max="8" width="12.7109375" style="19" customWidth="1"/>
    <col min="9" max="10" width="12.7109375" style="102" customWidth="1"/>
    <col min="11" max="16384" width="9.140625" style="19" customWidth="1"/>
  </cols>
  <sheetData>
    <row r="1" spans="1:12" ht="76.5" customHeight="1">
      <c r="A1" s="257" t="s">
        <v>632</v>
      </c>
      <c r="B1" s="257"/>
      <c r="C1" s="257"/>
      <c r="D1" s="257"/>
      <c r="E1" s="257"/>
      <c r="F1" s="257"/>
      <c r="G1" s="257"/>
      <c r="H1" s="257"/>
      <c r="I1" s="257"/>
      <c r="J1" s="257"/>
      <c r="L1" s="21"/>
    </row>
    <row r="2" spans="1:12" ht="29.25" customHeight="1" thickBot="1">
      <c r="A2" s="22"/>
      <c r="B2" s="20"/>
      <c r="C2" s="20" t="s">
        <v>616</v>
      </c>
      <c r="D2" s="20"/>
      <c r="E2" s="128"/>
      <c r="F2" s="128"/>
      <c r="G2" s="59"/>
      <c r="H2" s="194"/>
      <c r="I2" s="101"/>
      <c r="J2" s="101"/>
      <c r="K2" s="20"/>
      <c r="L2" s="20"/>
    </row>
    <row r="3" spans="1:12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  <c r="L3" s="20"/>
    </row>
    <row r="4" spans="1:10" ht="12.75">
      <c r="A4" s="51" t="s">
        <v>806</v>
      </c>
      <c r="B4" s="33" t="s">
        <v>769</v>
      </c>
      <c r="C4" s="33" t="s">
        <v>34</v>
      </c>
      <c r="D4" s="33" t="s">
        <v>137</v>
      </c>
      <c r="E4" s="40">
        <v>126</v>
      </c>
      <c r="F4" s="40">
        <f>(E4*20%)+E4</f>
        <v>151.2</v>
      </c>
      <c r="G4" s="38" t="s">
        <v>505</v>
      </c>
      <c r="H4" s="40">
        <v>7764</v>
      </c>
      <c r="I4" s="111"/>
      <c r="J4" s="109"/>
    </row>
    <row r="5" spans="1:10" ht="12.75">
      <c r="A5" s="51" t="s">
        <v>806</v>
      </c>
      <c r="B5" s="33" t="s">
        <v>769</v>
      </c>
      <c r="C5" s="33" t="s">
        <v>38</v>
      </c>
      <c r="D5" s="33" t="s">
        <v>849</v>
      </c>
      <c r="E5" s="40">
        <v>113</v>
      </c>
      <c r="F5" s="40">
        <f>(E5*20%)+E5</f>
        <v>135.6</v>
      </c>
      <c r="G5" s="38" t="s">
        <v>506</v>
      </c>
      <c r="H5" s="40">
        <v>20610</v>
      </c>
      <c r="I5" s="111"/>
      <c r="J5" s="109"/>
    </row>
    <row r="6" spans="1:10" ht="12.75">
      <c r="A6" s="198" t="s">
        <v>806</v>
      </c>
      <c r="B6" s="111" t="s">
        <v>630</v>
      </c>
      <c r="C6" s="111" t="s">
        <v>39</v>
      </c>
      <c r="D6" s="111" t="s">
        <v>139</v>
      </c>
      <c r="E6" s="40">
        <v>3</v>
      </c>
      <c r="F6" s="40">
        <f>(E6*20%)+E6</f>
        <v>3.6</v>
      </c>
      <c r="G6" s="38" t="s">
        <v>507</v>
      </c>
      <c r="H6" s="40">
        <v>32184</v>
      </c>
      <c r="I6" s="111"/>
      <c r="J6" s="109"/>
    </row>
    <row r="7" spans="1:12" ht="12.75">
      <c r="A7" s="51"/>
      <c r="B7" s="33"/>
      <c r="C7" s="33"/>
      <c r="D7" s="33"/>
      <c r="E7" s="35"/>
      <c r="F7" s="35"/>
      <c r="G7" s="38" t="s">
        <v>508</v>
      </c>
      <c r="H7" s="40">
        <v>8279</v>
      </c>
      <c r="I7" s="111"/>
      <c r="J7" s="109"/>
      <c r="L7" s="25"/>
    </row>
    <row r="8" spans="1:10" ht="12.75">
      <c r="A8" s="51"/>
      <c r="B8" s="33"/>
      <c r="C8" s="33"/>
      <c r="D8" s="33"/>
      <c r="E8" s="40"/>
      <c r="F8" s="40"/>
      <c r="G8" s="38" t="s">
        <v>509</v>
      </c>
      <c r="H8" s="40">
        <v>46928</v>
      </c>
      <c r="I8" s="111"/>
      <c r="J8" s="109"/>
    </row>
    <row r="9" spans="1:10" ht="12.75">
      <c r="A9" s="51"/>
      <c r="B9" s="33"/>
      <c r="C9" s="33"/>
      <c r="D9" s="33"/>
      <c r="E9" s="40"/>
      <c r="F9" s="40"/>
      <c r="G9" s="38" t="s">
        <v>510</v>
      </c>
      <c r="H9" s="40">
        <v>6759</v>
      </c>
      <c r="I9" s="111"/>
      <c r="J9" s="109"/>
    </row>
    <row r="10" spans="1:10" ht="12.75">
      <c r="A10" s="51"/>
      <c r="B10" s="33"/>
      <c r="C10" s="33"/>
      <c r="D10" s="33"/>
      <c r="E10" s="40"/>
      <c r="F10" s="40"/>
      <c r="G10" s="38" t="s">
        <v>511</v>
      </c>
      <c r="H10" s="40">
        <v>4145</v>
      </c>
      <c r="I10" s="111"/>
      <c r="J10" s="109"/>
    </row>
    <row r="11" spans="1:10" ht="12.75">
      <c r="A11" s="51"/>
      <c r="B11" s="33"/>
      <c r="C11" s="33"/>
      <c r="D11" s="33"/>
      <c r="E11" s="40"/>
      <c r="F11" s="40"/>
      <c r="G11" s="38" t="s">
        <v>512</v>
      </c>
      <c r="H11" s="40">
        <v>3478</v>
      </c>
      <c r="I11" s="111"/>
      <c r="J11" s="109"/>
    </row>
    <row r="12" spans="1:10" ht="12.75">
      <c r="A12" s="51"/>
      <c r="B12" s="33"/>
      <c r="C12" s="33"/>
      <c r="D12" s="33"/>
      <c r="E12" s="40"/>
      <c r="F12" s="40"/>
      <c r="G12" s="38" t="s">
        <v>513</v>
      </c>
      <c r="H12" s="40">
        <v>8147</v>
      </c>
      <c r="I12" s="111"/>
      <c r="J12" s="109"/>
    </row>
    <row r="13" spans="1:10" ht="12.75">
      <c r="A13" s="51"/>
      <c r="B13" s="33"/>
      <c r="C13" s="33"/>
      <c r="D13" s="33"/>
      <c r="E13" s="40"/>
      <c r="F13" s="40"/>
      <c r="G13" s="38" t="s">
        <v>514</v>
      </c>
      <c r="H13" s="40">
        <v>3908</v>
      </c>
      <c r="I13" s="111"/>
      <c r="J13" s="109"/>
    </row>
    <row r="14" spans="1:10" ht="12.75">
      <c r="A14" s="51"/>
      <c r="B14" s="33"/>
      <c r="C14" s="33"/>
      <c r="D14" s="33"/>
      <c r="E14" s="40"/>
      <c r="F14" s="40"/>
      <c r="G14" s="38" t="s">
        <v>515</v>
      </c>
      <c r="H14" s="40">
        <v>3955</v>
      </c>
      <c r="I14" s="111"/>
      <c r="J14" s="109"/>
    </row>
    <row r="15" spans="1:10" ht="12.75">
      <c r="A15" s="51"/>
      <c r="B15" s="33"/>
      <c r="C15" s="33"/>
      <c r="D15" s="33"/>
      <c r="E15" s="40"/>
      <c r="F15" s="40"/>
      <c r="G15" s="38" t="s">
        <v>516</v>
      </c>
      <c r="H15" s="40">
        <v>13524</v>
      </c>
      <c r="I15" s="111"/>
      <c r="J15" s="109"/>
    </row>
    <row r="16" spans="1:10" ht="12.75">
      <c r="A16" s="51"/>
      <c r="B16" s="33"/>
      <c r="C16" s="33"/>
      <c r="D16" s="33"/>
      <c r="E16" s="40"/>
      <c r="F16" s="40"/>
      <c r="G16" s="38" t="s">
        <v>517</v>
      </c>
      <c r="H16" s="40">
        <v>3803</v>
      </c>
      <c r="I16" s="111"/>
      <c r="J16" s="109"/>
    </row>
    <row r="17" spans="1:10" ht="12.75">
      <c r="A17" s="51"/>
      <c r="B17" s="33"/>
      <c r="C17" s="33"/>
      <c r="D17" s="33"/>
      <c r="E17" s="40"/>
      <c r="F17" s="40"/>
      <c r="G17" s="38" t="s">
        <v>518</v>
      </c>
      <c r="H17" s="40">
        <v>3646</v>
      </c>
      <c r="I17" s="111"/>
      <c r="J17" s="109"/>
    </row>
    <row r="18" spans="1:10" ht="12.75">
      <c r="A18" s="51"/>
      <c r="B18" s="33"/>
      <c r="C18" s="33"/>
      <c r="D18" s="33"/>
      <c r="E18" s="40"/>
      <c r="F18" s="40"/>
      <c r="G18" s="38" t="s">
        <v>519</v>
      </c>
      <c r="H18" s="40">
        <v>12435</v>
      </c>
      <c r="I18" s="111"/>
      <c r="J18" s="109"/>
    </row>
    <row r="19" spans="1:10" ht="12.75">
      <c r="A19" s="51"/>
      <c r="B19" s="33"/>
      <c r="C19" s="33"/>
      <c r="D19" s="33"/>
      <c r="E19" s="40"/>
      <c r="F19" s="40"/>
      <c r="G19" s="38" t="s">
        <v>520</v>
      </c>
      <c r="H19" s="40">
        <v>2408</v>
      </c>
      <c r="I19" s="111"/>
      <c r="J19" s="109"/>
    </row>
    <row r="20" spans="1:10" ht="12.75">
      <c r="A20" s="51"/>
      <c r="B20" s="33"/>
      <c r="C20" s="33"/>
      <c r="D20" s="33"/>
      <c r="E20" s="40"/>
      <c r="F20" s="40"/>
      <c r="G20" s="38" t="s">
        <v>521</v>
      </c>
      <c r="H20" s="40">
        <v>11337</v>
      </c>
      <c r="I20" s="111"/>
      <c r="J20" s="109"/>
    </row>
    <row r="21" spans="1:10" ht="12.75">
      <c r="A21" s="51"/>
      <c r="B21" s="33"/>
      <c r="C21" s="33"/>
      <c r="D21" s="33"/>
      <c r="E21" s="40"/>
      <c r="F21" s="40"/>
      <c r="G21" s="38" t="s">
        <v>522</v>
      </c>
      <c r="H21" s="40">
        <v>8626</v>
      </c>
      <c r="I21" s="111"/>
      <c r="J21" s="109"/>
    </row>
    <row r="22" spans="1:10" ht="12.75">
      <c r="A22" s="51"/>
      <c r="B22" s="33"/>
      <c r="C22" s="33"/>
      <c r="D22" s="33"/>
      <c r="E22" s="40"/>
      <c r="F22" s="40"/>
      <c r="G22" s="38" t="s">
        <v>523</v>
      </c>
      <c r="H22" s="40">
        <v>6736</v>
      </c>
      <c r="I22" s="111"/>
      <c r="J22" s="109"/>
    </row>
    <row r="23" spans="1:10" ht="12.75">
      <c r="A23" s="51"/>
      <c r="B23" s="33"/>
      <c r="C23" s="33"/>
      <c r="D23" s="33"/>
      <c r="E23" s="40"/>
      <c r="F23" s="40"/>
      <c r="G23" s="38" t="s">
        <v>524</v>
      </c>
      <c r="H23" s="40">
        <v>5817</v>
      </c>
      <c r="I23" s="111"/>
      <c r="J23" s="109"/>
    </row>
    <row r="24" spans="1:10" ht="12.75">
      <c r="A24" s="51"/>
      <c r="B24" s="33"/>
      <c r="C24" s="33"/>
      <c r="D24" s="33"/>
      <c r="E24" s="40"/>
      <c r="F24" s="40"/>
      <c r="G24" s="38" t="s">
        <v>525</v>
      </c>
      <c r="H24" s="40">
        <v>11472</v>
      </c>
      <c r="I24" s="111"/>
      <c r="J24" s="109"/>
    </row>
    <row r="25" spans="1:10" s="20" customFormat="1" ht="12.75">
      <c r="A25" s="50"/>
      <c r="B25" s="32"/>
      <c r="C25" s="32" t="s">
        <v>831</v>
      </c>
      <c r="D25" s="32"/>
      <c r="E25" s="60">
        <f>SUM(E4:E24)</f>
        <v>242</v>
      </c>
      <c r="F25" s="60">
        <f>(E25*20%)+E25</f>
        <v>290.4</v>
      </c>
      <c r="G25" s="34"/>
      <c r="H25" s="60">
        <f>SUM(H4:H24)</f>
        <v>225961</v>
      </c>
      <c r="I25" s="69">
        <f>D27*H25</f>
        <v>456.9203451162066</v>
      </c>
      <c r="J25" s="122">
        <f>D28*H25</f>
        <v>269913.9718974805</v>
      </c>
    </row>
    <row r="26" spans="1:10" s="20" customFormat="1" ht="13.5" thickBot="1">
      <c r="A26" s="52"/>
      <c r="B26" s="43"/>
      <c r="C26" s="43" t="s">
        <v>832</v>
      </c>
      <c r="D26" s="43"/>
      <c r="E26" s="46">
        <v>242</v>
      </c>
      <c r="F26" s="46">
        <v>290</v>
      </c>
      <c r="G26" s="44"/>
      <c r="H26" s="46">
        <v>225961</v>
      </c>
      <c r="I26" s="54">
        <f>D27*H26</f>
        <v>456.9203451162066</v>
      </c>
      <c r="J26" s="110">
        <f>D28*H26</f>
        <v>269913.9718974805</v>
      </c>
    </row>
    <row r="27" spans="3:11" s="101" customFormat="1" ht="12.75">
      <c r="C27" s="101" t="s">
        <v>762</v>
      </c>
      <c r="D27" s="106">
        <v>0.00202212038854584</v>
      </c>
      <c r="E27" s="107"/>
      <c r="F27" s="107"/>
      <c r="G27" s="107"/>
      <c r="H27" s="128"/>
      <c r="I27" s="63"/>
      <c r="J27" s="107"/>
      <c r="K27" s="107"/>
    </row>
    <row r="28" spans="3:11" s="101" customFormat="1" ht="12.75">
      <c r="C28" s="101" t="s">
        <v>763</v>
      </c>
      <c r="D28" s="106">
        <v>1.1945157434136</v>
      </c>
      <c r="E28" s="107"/>
      <c r="F28" s="107"/>
      <c r="G28" s="107"/>
      <c r="H28" s="128"/>
      <c r="I28" s="103"/>
      <c r="J28" s="107"/>
      <c r="K28" s="107"/>
    </row>
    <row r="29" spans="3:11" s="101" customFormat="1" ht="12.75">
      <c r="C29" s="101" t="s">
        <v>766</v>
      </c>
      <c r="D29" s="106">
        <v>590.724345681818</v>
      </c>
      <c r="E29" s="107"/>
      <c r="F29" s="107"/>
      <c r="G29" s="107"/>
      <c r="H29" s="128"/>
      <c r="I29" s="103"/>
      <c r="J29" s="107"/>
      <c r="K29" s="107"/>
    </row>
    <row r="31" spans="4:5" ht="12.75">
      <c r="D31" s="56"/>
      <c r="E31" s="56"/>
    </row>
    <row r="32" spans="1:5" ht="12.75">
      <c r="A32" s="20" t="s">
        <v>848</v>
      </c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  <row r="90" spans="4:5" ht="12.75">
      <c r="D90" s="56"/>
      <c r="E90" s="56"/>
    </row>
    <row r="91" spans="4:5" ht="12.75">
      <c r="D91" s="56"/>
      <c r="E91" s="56"/>
    </row>
    <row r="92" spans="4:5" ht="12.75">
      <c r="D92" s="56"/>
      <c r="E92" s="56"/>
    </row>
    <row r="93" spans="4:5" ht="12.75">
      <c r="D93" s="56"/>
      <c r="E93" s="56"/>
    </row>
    <row r="94" spans="4:5" ht="12.75">
      <c r="D94" s="56"/>
      <c r="E94" s="56"/>
    </row>
    <row r="95" spans="4:5" ht="12.75">
      <c r="D95" s="56"/>
      <c r="E95" s="56"/>
    </row>
    <row r="96" spans="4:5" ht="12.75">
      <c r="D96" s="56"/>
      <c r="E96" s="56"/>
    </row>
    <row r="97" spans="4:5" ht="12.75">
      <c r="D97" s="56"/>
      <c r="E97" s="56"/>
    </row>
    <row r="98" spans="4:5" ht="12.75">
      <c r="D98" s="56"/>
      <c r="E98" s="56"/>
    </row>
    <row r="99" spans="4:5" ht="12.75">
      <c r="D99" s="56"/>
      <c r="E99" s="56"/>
    </row>
    <row r="100" spans="4:5" ht="12.75">
      <c r="D100" s="56"/>
      <c r="E100" s="56"/>
    </row>
    <row r="101" spans="4:5" ht="12.75">
      <c r="D101" s="56"/>
      <c r="E101" s="56"/>
    </row>
    <row r="102" spans="4:5" ht="12.75">
      <c r="D102" s="56"/>
      <c r="E102" s="56"/>
    </row>
    <row r="103" spans="4:5" ht="12.75">
      <c r="D103" s="56"/>
      <c r="E103" s="56"/>
    </row>
    <row r="104" spans="4:5" ht="12.75">
      <c r="D104" s="56"/>
      <c r="E104" s="56"/>
    </row>
    <row r="105" spans="4:5" ht="12.75">
      <c r="D105" s="56"/>
      <c r="E105" s="56"/>
    </row>
    <row r="106" spans="4:5" ht="12.75">
      <c r="D106" s="56"/>
      <c r="E106" s="56"/>
    </row>
    <row r="107" spans="4:5" ht="12.75">
      <c r="D107" s="56"/>
      <c r="E107" s="56"/>
    </row>
    <row r="108" spans="4:5" ht="12.75">
      <c r="D108" s="56"/>
      <c r="E108" s="56"/>
    </row>
    <row r="109" spans="4:5" ht="12.75">
      <c r="D109" s="56"/>
      <c r="E109" s="56"/>
    </row>
    <row r="110" spans="4:5" ht="12.75">
      <c r="D110" s="56"/>
      <c r="E110" s="56"/>
    </row>
    <row r="111" spans="4:5" ht="12.75">
      <c r="D111" s="56"/>
      <c r="E111" s="56"/>
    </row>
    <row r="112" spans="4:5" ht="12.75">
      <c r="D112" s="56"/>
      <c r="E112" s="56"/>
    </row>
    <row r="113" spans="4:5" ht="12.75">
      <c r="D113" s="56"/>
      <c r="E113" s="56"/>
    </row>
    <row r="114" spans="4:5" ht="12.75">
      <c r="D114" s="56"/>
      <c r="E114" s="56"/>
    </row>
    <row r="115" spans="4:5" ht="12.75">
      <c r="D115" s="56"/>
      <c r="E115" s="56"/>
    </row>
    <row r="116" spans="4:5" ht="12.75">
      <c r="D116" s="56"/>
      <c r="E116" s="56"/>
    </row>
    <row r="117" spans="4:5" ht="12.75">
      <c r="D117" s="56"/>
      <c r="E117" s="56"/>
    </row>
    <row r="118" spans="4:5" ht="12.75">
      <c r="D118" s="56"/>
      <c r="E118" s="56"/>
    </row>
    <row r="119" spans="4:5" ht="12.75">
      <c r="D119" s="56"/>
      <c r="E119" s="56"/>
    </row>
    <row r="120" spans="4:5" ht="12.75">
      <c r="D120" s="56"/>
      <c r="E120" s="56"/>
    </row>
    <row r="121" spans="4:5" ht="12.75">
      <c r="D121" s="56"/>
      <c r="E121" s="56"/>
    </row>
    <row r="122" spans="4:5" ht="12.75">
      <c r="D122" s="56"/>
      <c r="E122" s="56"/>
    </row>
    <row r="123" spans="4:5" ht="12.75">
      <c r="D123" s="56"/>
      <c r="E123" s="56"/>
    </row>
    <row r="124" spans="4:5" ht="12.75">
      <c r="D124" s="56"/>
      <c r="E124" s="56"/>
    </row>
    <row r="125" spans="4:5" ht="12.75">
      <c r="D125" s="56"/>
      <c r="E125" s="56"/>
    </row>
    <row r="126" spans="4:5" ht="12.75">
      <c r="D126" s="56"/>
      <c r="E126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K12" sqref="K12:M14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47" customWidth="1"/>
    <col min="5" max="6" width="8.7109375" style="19" customWidth="1"/>
    <col min="7" max="7" width="20.7109375" style="25" customWidth="1"/>
    <col min="8" max="8" width="12.7109375" style="25" customWidth="1"/>
    <col min="9" max="9" width="12.7109375" style="101" customWidth="1"/>
    <col min="10" max="10" width="12.7109375" style="102" customWidth="1"/>
    <col min="11" max="11" width="18.8515625" style="19" bestFit="1" customWidth="1"/>
    <col min="12" max="12" width="9.57421875" style="21" bestFit="1" customWidth="1"/>
    <col min="13" max="16384" width="9.140625" style="19" customWidth="1"/>
  </cols>
  <sheetData>
    <row r="1" spans="1:10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2" ht="29.25" customHeight="1" thickBot="1">
      <c r="A2" s="22"/>
      <c r="B2" s="20"/>
      <c r="C2" s="20" t="s">
        <v>590</v>
      </c>
      <c r="D2" s="19"/>
      <c r="E2" s="25"/>
      <c r="F2" s="25"/>
      <c r="G2" s="23"/>
      <c r="H2" s="24"/>
      <c r="I2" s="102"/>
      <c r="L2" s="19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2" ht="14.25" customHeight="1">
      <c r="A4" s="36" t="s">
        <v>624</v>
      </c>
      <c r="B4" s="37" t="s">
        <v>769</v>
      </c>
      <c r="C4" s="33" t="s">
        <v>62</v>
      </c>
      <c r="D4" s="33" t="s">
        <v>152</v>
      </c>
      <c r="E4" s="40">
        <v>323</v>
      </c>
      <c r="F4" s="40">
        <f>(E4*20%)+E4</f>
        <v>387.6</v>
      </c>
      <c r="G4" s="38" t="s">
        <v>192</v>
      </c>
      <c r="H4" s="39">
        <v>18891</v>
      </c>
      <c r="I4" s="111"/>
      <c r="J4" s="109"/>
      <c r="K4" s="19" t="s">
        <v>791</v>
      </c>
      <c r="L4" s="19"/>
    </row>
    <row r="5" spans="1:12" ht="13.5" customHeight="1">
      <c r="A5" s="200" t="s">
        <v>624</v>
      </c>
      <c r="B5" s="111" t="s">
        <v>630</v>
      </c>
      <c r="C5" s="111" t="s">
        <v>859</v>
      </c>
      <c r="D5" s="111" t="s">
        <v>860</v>
      </c>
      <c r="E5" s="40">
        <v>1</v>
      </c>
      <c r="F5" s="40">
        <f>(E5*20%)+E5</f>
        <v>1.2</v>
      </c>
      <c r="G5" s="38" t="s">
        <v>193</v>
      </c>
      <c r="H5" s="39">
        <v>7871</v>
      </c>
      <c r="I5" s="68"/>
      <c r="J5" s="109"/>
      <c r="L5" s="19"/>
    </row>
    <row r="6" spans="1:12" ht="12.75">
      <c r="A6" s="36"/>
      <c r="B6" s="32"/>
      <c r="C6" s="33"/>
      <c r="D6" s="33"/>
      <c r="E6" s="35"/>
      <c r="F6" s="40"/>
      <c r="G6" s="38" t="s">
        <v>194</v>
      </c>
      <c r="H6" s="39">
        <v>32095</v>
      </c>
      <c r="I6" s="111"/>
      <c r="J6" s="109"/>
      <c r="L6" s="19"/>
    </row>
    <row r="7" spans="1:12" ht="12.75">
      <c r="A7" s="31"/>
      <c r="B7" s="32"/>
      <c r="C7" s="33"/>
      <c r="D7" s="33"/>
      <c r="E7" s="35"/>
      <c r="F7" s="40"/>
      <c r="G7" s="38" t="s">
        <v>195</v>
      </c>
      <c r="H7" s="39">
        <v>29428</v>
      </c>
      <c r="I7" s="111"/>
      <c r="J7" s="109"/>
      <c r="L7" s="19"/>
    </row>
    <row r="8" spans="1:12" ht="12.75">
      <c r="A8" s="31"/>
      <c r="B8" s="32"/>
      <c r="C8" s="33"/>
      <c r="D8" s="33"/>
      <c r="E8" s="35"/>
      <c r="F8" s="40"/>
      <c r="G8" s="38" t="s">
        <v>196</v>
      </c>
      <c r="H8" s="39">
        <v>15718</v>
      </c>
      <c r="I8" s="111"/>
      <c r="J8" s="109"/>
      <c r="L8" s="19"/>
    </row>
    <row r="9" spans="1:12" ht="12.75">
      <c r="A9" s="31"/>
      <c r="B9" s="32"/>
      <c r="C9" s="33"/>
      <c r="D9" s="33"/>
      <c r="E9" s="35"/>
      <c r="F9" s="40"/>
      <c r="G9" s="38" t="s">
        <v>197</v>
      </c>
      <c r="H9" s="39">
        <v>140469</v>
      </c>
      <c r="I9" s="111"/>
      <c r="J9" s="109"/>
      <c r="L9" s="19"/>
    </row>
    <row r="10" spans="1:12" ht="12.75">
      <c r="A10" s="31"/>
      <c r="B10" s="32"/>
      <c r="C10" s="33"/>
      <c r="D10" s="33"/>
      <c r="E10" s="35"/>
      <c r="F10" s="40"/>
      <c r="G10" s="38" t="s">
        <v>198</v>
      </c>
      <c r="H10" s="39">
        <v>20920</v>
      </c>
      <c r="I10" s="111"/>
      <c r="J10" s="109"/>
      <c r="L10" s="19"/>
    </row>
    <row r="11" spans="1:13" s="20" customFormat="1" ht="12.75">
      <c r="A11" s="129"/>
      <c r="B11" s="130"/>
      <c r="C11" s="130" t="s">
        <v>807</v>
      </c>
      <c r="D11" s="130"/>
      <c r="E11" s="135">
        <f>SUM(E4:E10)</f>
        <v>324</v>
      </c>
      <c r="F11" s="60">
        <f>(E11*20%)+E11</f>
        <v>388.8</v>
      </c>
      <c r="G11" s="131"/>
      <c r="H11" s="132">
        <f>SUM(H4:H10)</f>
        <v>265392</v>
      </c>
      <c r="I11" s="133">
        <f>D13*H11</f>
        <v>536.6545741569576</v>
      </c>
      <c r="J11" s="134">
        <f>D14*H11</f>
        <v>317014.92217602214</v>
      </c>
      <c r="M11" s="128"/>
    </row>
    <row r="12" spans="1:11" s="20" customFormat="1" ht="13.5" thickBot="1">
      <c r="A12" s="42"/>
      <c r="B12" s="43"/>
      <c r="C12" s="43" t="s">
        <v>808</v>
      </c>
      <c r="D12" s="43"/>
      <c r="E12" s="46">
        <v>323</v>
      </c>
      <c r="F12" s="46">
        <v>389</v>
      </c>
      <c r="G12" s="44"/>
      <c r="H12" s="45">
        <f>H11</f>
        <v>265392</v>
      </c>
      <c r="I12" s="54">
        <f>D13*H12</f>
        <v>536.6545741569576</v>
      </c>
      <c r="J12" s="110">
        <f>D14*H12</f>
        <v>317014.92217602214</v>
      </c>
      <c r="K12" s="128"/>
    </row>
    <row r="13" spans="3:11" s="101" customFormat="1" ht="12.75">
      <c r="C13" s="101" t="s">
        <v>762</v>
      </c>
      <c r="D13" s="106">
        <v>0.00202212038854584</v>
      </c>
      <c r="E13" s="107"/>
      <c r="F13" s="107"/>
      <c r="G13" s="107"/>
      <c r="H13" s="128"/>
      <c r="I13" s="63"/>
      <c r="J13" s="107"/>
      <c r="K13" s="107"/>
    </row>
    <row r="14" spans="3:11" s="101" customFormat="1" ht="12.75">
      <c r="C14" s="101" t="s">
        <v>763</v>
      </c>
      <c r="D14" s="106">
        <v>1.1945157434136</v>
      </c>
      <c r="E14" s="107"/>
      <c r="F14" s="107"/>
      <c r="G14" s="107"/>
      <c r="H14" s="128"/>
      <c r="I14" s="103"/>
      <c r="J14" s="107"/>
      <c r="K14" s="107"/>
    </row>
    <row r="15" spans="3:11" s="101" customFormat="1" ht="12.75">
      <c r="C15" s="101" t="s">
        <v>766</v>
      </c>
      <c r="D15" s="106">
        <v>590.724345681818</v>
      </c>
      <c r="E15" s="107"/>
      <c r="F15" s="107"/>
      <c r="G15" s="107"/>
      <c r="H15" s="128"/>
      <c r="I15" s="103"/>
      <c r="J15" s="107"/>
      <c r="K15" s="107"/>
    </row>
    <row r="16" ht="12.75">
      <c r="A16" s="20" t="s">
        <v>848</v>
      </c>
    </row>
  </sheetData>
  <mergeCells count="1">
    <mergeCell ref="A1:J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scale="8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N22" sqref="N22"/>
    </sheetView>
  </sheetViews>
  <sheetFormatPr defaultColWidth="9.140625" defaultRowHeight="12.75"/>
  <cols>
    <col min="1" max="1" width="3.7109375" style="19" customWidth="1"/>
    <col min="2" max="2" width="9.7109375" style="19" customWidth="1"/>
    <col min="3" max="3" width="50.7109375" style="19" customWidth="1"/>
    <col min="4" max="4" width="20.7109375" style="47" customWidth="1"/>
    <col min="5" max="5" width="8.7109375" style="55" customWidth="1"/>
    <col min="6" max="6" width="8.7109375" style="25" customWidth="1"/>
    <col min="7" max="7" width="20.7109375" style="25" customWidth="1"/>
    <col min="8" max="8" width="12.7109375" style="19" customWidth="1"/>
    <col min="9" max="10" width="12.7109375" style="102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611</v>
      </c>
      <c r="D2" s="19"/>
      <c r="E2" s="25"/>
      <c r="G2" s="23"/>
      <c r="H2" s="24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2" ht="12.75">
      <c r="A4" s="51" t="s">
        <v>833</v>
      </c>
      <c r="B4" s="33" t="s">
        <v>626</v>
      </c>
      <c r="C4" s="33" t="s">
        <v>90</v>
      </c>
      <c r="D4" s="33" t="s">
        <v>170</v>
      </c>
      <c r="E4" s="40">
        <v>43</v>
      </c>
      <c r="F4" s="40">
        <f>(E4*20%)+E4</f>
        <v>51.6</v>
      </c>
      <c r="G4" s="38" t="s">
        <v>543</v>
      </c>
      <c r="H4" s="40">
        <v>42707</v>
      </c>
      <c r="I4" s="111"/>
      <c r="J4" s="121"/>
      <c r="L4" s="25"/>
    </row>
    <row r="5" spans="1:10" ht="12.75">
      <c r="A5" s="51"/>
      <c r="B5" s="33"/>
      <c r="C5" s="33"/>
      <c r="D5" s="33"/>
      <c r="E5" s="35"/>
      <c r="F5" s="40">
        <f aca="true" t="shared" si="0" ref="F5:F31">(E5*20%)+E5</f>
        <v>0</v>
      </c>
      <c r="G5" s="38"/>
      <c r="H5" s="35"/>
      <c r="I5" s="111"/>
      <c r="J5" s="121"/>
    </row>
    <row r="6" spans="1:10" ht="12.75">
      <c r="A6" s="51" t="s">
        <v>833</v>
      </c>
      <c r="B6" s="33" t="s">
        <v>626</v>
      </c>
      <c r="C6" s="33" t="s">
        <v>101</v>
      </c>
      <c r="D6" s="33" t="s">
        <v>170</v>
      </c>
      <c r="E6" s="40">
        <v>129</v>
      </c>
      <c r="F6" s="40">
        <f t="shared" si="0"/>
        <v>154.8</v>
      </c>
      <c r="G6" s="38" t="s">
        <v>526</v>
      </c>
      <c r="H6" s="40">
        <v>2727</v>
      </c>
      <c r="I6" s="111"/>
      <c r="J6" s="121"/>
    </row>
    <row r="7" spans="1:10" ht="12.75">
      <c r="A7" s="51"/>
      <c r="B7" s="33"/>
      <c r="C7" s="33"/>
      <c r="D7" s="33"/>
      <c r="E7" s="35"/>
      <c r="F7" s="40">
        <f t="shared" si="0"/>
        <v>0</v>
      </c>
      <c r="G7" s="38" t="s">
        <v>531</v>
      </c>
      <c r="H7" s="40">
        <v>3891</v>
      </c>
      <c r="I7" s="111"/>
      <c r="J7" s="121"/>
    </row>
    <row r="8" spans="1:10" ht="12.75">
      <c r="A8" s="51"/>
      <c r="B8" s="33"/>
      <c r="C8" s="33"/>
      <c r="D8" s="33"/>
      <c r="E8" s="35"/>
      <c r="F8" s="40">
        <f t="shared" si="0"/>
        <v>0</v>
      </c>
      <c r="G8" s="38" t="s">
        <v>536</v>
      </c>
      <c r="H8" s="40">
        <v>10736</v>
      </c>
      <c r="I8" s="111"/>
      <c r="J8" s="121"/>
    </row>
    <row r="9" spans="1:10" ht="12.75">
      <c r="A9" s="51"/>
      <c r="B9" s="33"/>
      <c r="C9" s="33"/>
      <c r="D9" s="33"/>
      <c r="E9" s="40"/>
      <c r="F9" s="40">
        <f t="shared" si="0"/>
        <v>0</v>
      </c>
      <c r="G9" s="38" t="s">
        <v>537</v>
      </c>
      <c r="H9" s="40">
        <v>3433</v>
      </c>
      <c r="I9" s="111"/>
      <c r="J9" s="121"/>
    </row>
    <row r="10" spans="1:10" ht="12.75">
      <c r="A10" s="51"/>
      <c r="B10" s="33"/>
      <c r="C10" s="33"/>
      <c r="D10" s="33"/>
      <c r="E10" s="40"/>
      <c r="F10" s="40">
        <f t="shared" si="0"/>
        <v>0</v>
      </c>
      <c r="G10" s="38" t="s">
        <v>539</v>
      </c>
      <c r="H10" s="40">
        <v>7045</v>
      </c>
      <c r="I10" s="111"/>
      <c r="J10" s="121"/>
    </row>
    <row r="11" spans="1:10" ht="12.75">
      <c r="A11" s="51"/>
      <c r="B11" s="33"/>
      <c r="C11" s="33"/>
      <c r="D11" s="33"/>
      <c r="E11" s="40"/>
      <c r="F11" s="40">
        <f t="shared" si="0"/>
        <v>0</v>
      </c>
      <c r="G11" s="38" t="s">
        <v>541</v>
      </c>
      <c r="H11" s="40">
        <v>5178</v>
      </c>
      <c r="I11" s="111"/>
      <c r="J11" s="121"/>
    </row>
    <row r="12" spans="1:10" ht="12.75">
      <c r="A12" s="51"/>
      <c r="B12" s="33"/>
      <c r="C12" s="33"/>
      <c r="D12" s="33"/>
      <c r="E12" s="40"/>
      <c r="F12" s="40">
        <f t="shared" si="0"/>
        <v>0</v>
      </c>
      <c r="G12" s="38" t="s">
        <v>542</v>
      </c>
      <c r="H12" s="40">
        <v>5249</v>
      </c>
      <c r="I12" s="111"/>
      <c r="J12" s="121"/>
    </row>
    <row r="13" spans="1:10" ht="12.75">
      <c r="A13" s="51"/>
      <c r="B13" s="33"/>
      <c r="C13" s="33"/>
      <c r="D13" s="33"/>
      <c r="E13" s="40"/>
      <c r="F13" s="40">
        <f t="shared" si="0"/>
        <v>0</v>
      </c>
      <c r="G13" s="38" t="s">
        <v>544</v>
      </c>
      <c r="H13" s="40">
        <v>6511</v>
      </c>
      <c r="I13" s="111"/>
      <c r="J13" s="121"/>
    </row>
    <row r="14" spans="1:10" ht="12.75">
      <c r="A14" s="51"/>
      <c r="B14" s="33"/>
      <c r="C14" s="33"/>
      <c r="D14" s="33"/>
      <c r="E14" s="40"/>
      <c r="F14" s="40">
        <f t="shared" si="0"/>
        <v>0</v>
      </c>
      <c r="G14" s="38" t="s">
        <v>545</v>
      </c>
      <c r="H14" s="40">
        <v>18454</v>
      </c>
      <c r="I14" s="111"/>
      <c r="J14" s="121"/>
    </row>
    <row r="15" spans="1:10" ht="12.75">
      <c r="A15" s="51"/>
      <c r="B15" s="33"/>
      <c r="C15" s="33"/>
      <c r="D15" s="33"/>
      <c r="E15" s="40"/>
      <c r="F15" s="40">
        <f t="shared" si="0"/>
        <v>0</v>
      </c>
      <c r="G15" s="38" t="s">
        <v>547</v>
      </c>
      <c r="H15" s="40">
        <v>19298</v>
      </c>
      <c r="I15" s="111"/>
      <c r="J15" s="121"/>
    </row>
    <row r="16" spans="1:10" ht="12.75">
      <c r="A16" s="51"/>
      <c r="B16" s="33"/>
      <c r="C16" s="33"/>
      <c r="D16" s="33"/>
      <c r="E16" s="40"/>
      <c r="F16" s="40">
        <f t="shared" si="0"/>
        <v>0</v>
      </c>
      <c r="G16" s="38"/>
      <c r="H16" s="35"/>
      <c r="I16" s="111"/>
      <c r="J16" s="121"/>
    </row>
    <row r="17" spans="1:10" ht="12.75">
      <c r="A17" s="51" t="s">
        <v>833</v>
      </c>
      <c r="B17" s="33" t="s">
        <v>626</v>
      </c>
      <c r="C17" s="33" t="s">
        <v>105</v>
      </c>
      <c r="D17" s="33" t="s">
        <v>180</v>
      </c>
      <c r="E17" s="40">
        <v>131</v>
      </c>
      <c r="F17" s="40">
        <f t="shared" si="0"/>
        <v>157.2</v>
      </c>
      <c r="G17" s="38" t="s">
        <v>529</v>
      </c>
      <c r="H17" s="40">
        <v>3636</v>
      </c>
      <c r="I17" s="111"/>
      <c r="J17" s="121"/>
    </row>
    <row r="18" spans="1:10" ht="12.75">
      <c r="A18" s="51"/>
      <c r="B18" s="33"/>
      <c r="C18" s="33"/>
      <c r="D18" s="33"/>
      <c r="E18" s="40"/>
      <c r="F18" s="40">
        <f t="shared" si="0"/>
        <v>0</v>
      </c>
      <c r="G18" s="38" t="s">
        <v>530</v>
      </c>
      <c r="H18" s="40">
        <v>8293</v>
      </c>
      <c r="I18" s="111"/>
      <c r="J18" s="121"/>
    </row>
    <row r="19" spans="1:10" ht="12.75">
      <c r="A19" s="51"/>
      <c r="B19" s="33"/>
      <c r="C19" s="33"/>
      <c r="D19" s="33"/>
      <c r="E19" s="40"/>
      <c r="F19" s="40">
        <f t="shared" si="0"/>
        <v>0</v>
      </c>
      <c r="G19" s="38" t="s">
        <v>532</v>
      </c>
      <c r="H19" s="40">
        <v>28751</v>
      </c>
      <c r="I19" s="111"/>
      <c r="J19" s="121"/>
    </row>
    <row r="20" spans="1:10" ht="12.75">
      <c r="A20" s="51"/>
      <c r="B20" s="33"/>
      <c r="C20" s="33"/>
      <c r="D20" s="33"/>
      <c r="E20" s="40"/>
      <c r="F20" s="40">
        <f t="shared" si="0"/>
        <v>0</v>
      </c>
      <c r="G20" s="38" t="s">
        <v>533</v>
      </c>
      <c r="H20" s="40">
        <v>4902</v>
      </c>
      <c r="I20" s="111"/>
      <c r="J20" s="121"/>
    </row>
    <row r="21" spans="1:10" ht="12.75">
      <c r="A21" s="51"/>
      <c r="B21" s="33"/>
      <c r="C21" s="33"/>
      <c r="D21" s="33"/>
      <c r="E21" s="40"/>
      <c r="F21" s="40">
        <f t="shared" si="0"/>
        <v>0</v>
      </c>
      <c r="G21" s="38" t="s">
        <v>535</v>
      </c>
      <c r="H21" s="40">
        <v>4903</v>
      </c>
      <c r="I21" s="111"/>
      <c r="J21" s="121"/>
    </row>
    <row r="22" spans="1:10" ht="12.75">
      <c r="A22" s="51"/>
      <c r="B22" s="33"/>
      <c r="C22" s="33"/>
      <c r="D22" s="33"/>
      <c r="E22" s="40"/>
      <c r="F22" s="40">
        <f t="shared" si="0"/>
        <v>0</v>
      </c>
      <c r="G22" s="38" t="s">
        <v>538</v>
      </c>
      <c r="H22" s="40">
        <v>6215</v>
      </c>
      <c r="I22" s="111"/>
      <c r="J22" s="121"/>
    </row>
    <row r="23" spans="1:10" ht="12.75">
      <c r="A23" s="51"/>
      <c r="B23" s="33"/>
      <c r="C23" s="33"/>
      <c r="D23" s="33"/>
      <c r="E23" s="40"/>
      <c r="F23" s="40">
        <f t="shared" si="0"/>
        <v>0</v>
      </c>
      <c r="G23" s="38" t="s">
        <v>546</v>
      </c>
      <c r="H23" s="40">
        <v>8791</v>
      </c>
      <c r="I23" s="111"/>
      <c r="J23" s="121"/>
    </row>
    <row r="24" spans="1:10" ht="12.75">
      <c r="A24" s="51"/>
      <c r="B24" s="33"/>
      <c r="C24" s="33"/>
      <c r="D24" s="33"/>
      <c r="E24" s="40"/>
      <c r="F24" s="40">
        <f t="shared" si="0"/>
        <v>0</v>
      </c>
      <c r="G24" s="38"/>
      <c r="H24" s="35"/>
      <c r="I24" s="111"/>
      <c r="J24" s="121"/>
    </row>
    <row r="25" spans="1:10" ht="12.75">
      <c r="A25" s="51" t="s">
        <v>833</v>
      </c>
      <c r="B25" s="33" t="s">
        <v>626</v>
      </c>
      <c r="C25" s="33" t="s">
        <v>93</v>
      </c>
      <c r="D25" s="33" t="s">
        <v>172</v>
      </c>
      <c r="E25" s="40">
        <v>116</v>
      </c>
      <c r="F25" s="40">
        <f t="shared" si="0"/>
        <v>139.2</v>
      </c>
      <c r="G25" s="38" t="s">
        <v>527</v>
      </c>
      <c r="H25" s="40">
        <v>23886</v>
      </c>
      <c r="I25" s="111"/>
      <c r="J25" s="121"/>
    </row>
    <row r="26" spans="1:10" ht="12.75">
      <c r="A26" s="51"/>
      <c r="B26" s="33"/>
      <c r="C26" s="33"/>
      <c r="D26" s="33"/>
      <c r="E26" s="40"/>
      <c r="F26" s="40">
        <f t="shared" si="0"/>
        <v>0</v>
      </c>
      <c r="G26" s="38" t="s">
        <v>528</v>
      </c>
      <c r="H26" s="40">
        <v>13706</v>
      </c>
      <c r="I26" s="111"/>
      <c r="J26" s="121"/>
    </row>
    <row r="27" spans="1:10" ht="12.75">
      <c r="A27" s="51"/>
      <c r="B27" s="33"/>
      <c r="C27" s="33"/>
      <c r="D27" s="33"/>
      <c r="E27" s="40"/>
      <c r="F27" s="40">
        <f t="shared" si="0"/>
        <v>0</v>
      </c>
      <c r="G27" s="38" t="s">
        <v>534</v>
      </c>
      <c r="H27" s="40">
        <v>39121</v>
      </c>
      <c r="I27" s="111"/>
      <c r="J27" s="121"/>
    </row>
    <row r="28" spans="1:10" ht="12.75">
      <c r="A28" s="51"/>
      <c r="B28" s="33"/>
      <c r="C28" s="33"/>
      <c r="D28" s="33"/>
      <c r="E28" s="40"/>
      <c r="F28" s="40">
        <f t="shared" si="0"/>
        <v>0</v>
      </c>
      <c r="G28" s="38" t="s">
        <v>540</v>
      </c>
      <c r="H28" s="40">
        <v>10678</v>
      </c>
      <c r="I28" s="111"/>
      <c r="J28" s="121"/>
    </row>
    <row r="29" spans="1:10" ht="12.75">
      <c r="A29" s="51"/>
      <c r="B29" s="33"/>
      <c r="C29" s="33"/>
      <c r="D29" s="33"/>
      <c r="E29" s="40"/>
      <c r="F29" s="40">
        <f t="shared" si="0"/>
        <v>0</v>
      </c>
      <c r="G29" s="38"/>
      <c r="H29" s="35"/>
      <c r="I29" s="111"/>
      <c r="J29" s="121"/>
    </row>
    <row r="30" spans="1:10" ht="12.75">
      <c r="A30" s="51" t="s">
        <v>833</v>
      </c>
      <c r="B30" s="33" t="s">
        <v>630</v>
      </c>
      <c r="C30" s="33" t="s">
        <v>100</v>
      </c>
      <c r="D30" s="33" t="s">
        <v>177</v>
      </c>
      <c r="E30" s="40">
        <v>3</v>
      </c>
      <c r="F30" s="40">
        <f t="shared" si="0"/>
        <v>3.6</v>
      </c>
      <c r="G30" s="33"/>
      <c r="H30" s="33"/>
      <c r="I30" s="111"/>
      <c r="J30" s="121"/>
    </row>
    <row r="31" spans="1:10" s="20" customFormat="1" ht="12.75">
      <c r="A31" s="50"/>
      <c r="B31" s="32"/>
      <c r="C31" s="32" t="s">
        <v>834</v>
      </c>
      <c r="D31" s="32"/>
      <c r="E31" s="60">
        <f>SUM(E4:E30)</f>
        <v>422</v>
      </c>
      <c r="F31" s="60">
        <f t="shared" si="0"/>
        <v>506.4</v>
      </c>
      <c r="G31" s="32"/>
      <c r="H31" s="60">
        <f>SUM(H4:H30)</f>
        <v>278111</v>
      </c>
      <c r="I31" s="69">
        <f>D33*H31</f>
        <v>562.3739233788722</v>
      </c>
      <c r="J31" s="122">
        <f>D34*H31</f>
        <v>332207.9679164997</v>
      </c>
    </row>
    <row r="32" spans="1:10" s="20" customFormat="1" ht="13.5" thickBot="1">
      <c r="A32" s="52"/>
      <c r="B32" s="43"/>
      <c r="C32" s="43" t="s">
        <v>835</v>
      </c>
      <c r="D32" s="43"/>
      <c r="E32" s="46">
        <v>422</v>
      </c>
      <c r="F32" s="46">
        <v>506</v>
      </c>
      <c r="G32" s="44"/>
      <c r="H32" s="46">
        <v>278111</v>
      </c>
      <c r="I32" s="54">
        <f>D33*H32</f>
        <v>562.3739233788722</v>
      </c>
      <c r="J32" s="110">
        <f>D34*H32</f>
        <v>332207.9679164997</v>
      </c>
    </row>
    <row r="33" spans="3:11" s="101" customFormat="1" ht="12.75">
      <c r="C33" s="101" t="s">
        <v>762</v>
      </c>
      <c r="D33" s="106">
        <v>0.00202212038854584</v>
      </c>
      <c r="E33" s="107"/>
      <c r="F33" s="107"/>
      <c r="G33" s="107"/>
      <c r="H33" s="128"/>
      <c r="I33" s="63"/>
      <c r="J33" s="107"/>
      <c r="K33" s="107"/>
    </row>
    <row r="34" spans="3:11" s="101" customFormat="1" ht="12.75">
      <c r="C34" s="101" t="s">
        <v>763</v>
      </c>
      <c r="D34" s="106">
        <v>1.1945157434136</v>
      </c>
      <c r="E34" s="107"/>
      <c r="F34" s="107"/>
      <c r="G34" s="107"/>
      <c r="H34" s="128"/>
      <c r="I34" s="103"/>
      <c r="J34" s="107"/>
      <c r="K34" s="107"/>
    </row>
    <row r="35" spans="3:11" s="101" customFormat="1" ht="12.75">
      <c r="C35" s="101" t="s">
        <v>766</v>
      </c>
      <c r="D35" s="106">
        <v>590.724345681818</v>
      </c>
      <c r="E35" s="107"/>
      <c r="F35" s="107"/>
      <c r="G35" s="107"/>
      <c r="H35" s="128"/>
      <c r="I35" s="103"/>
      <c r="J35" s="107"/>
      <c r="K35" s="107"/>
    </row>
    <row r="36" spans="4:5" ht="12.75">
      <c r="D36" s="23"/>
      <c r="E36" s="25"/>
    </row>
    <row r="37" spans="1:5" ht="12.75">
      <c r="A37" s="20" t="s">
        <v>848</v>
      </c>
      <c r="D37" s="23"/>
      <c r="E37" s="25"/>
    </row>
    <row r="38" spans="6:7" ht="12.75">
      <c r="F38" s="56"/>
      <c r="G38" s="56"/>
    </row>
    <row r="39" spans="6:7" ht="12.75">
      <c r="F39" s="56"/>
      <c r="G39" s="56"/>
    </row>
    <row r="40" spans="6:7" ht="12.75">
      <c r="F40" s="56"/>
      <c r="G40" s="56"/>
    </row>
    <row r="41" spans="6:7" ht="12.75">
      <c r="F41" s="56"/>
      <c r="G41" s="56"/>
    </row>
    <row r="42" spans="6:7" ht="12.75">
      <c r="F42" s="56"/>
      <c r="G42" s="56"/>
    </row>
    <row r="43" spans="6:7" ht="12.75">
      <c r="F43" s="56"/>
      <c r="G43" s="56"/>
    </row>
    <row r="44" spans="6:7" ht="12.75">
      <c r="F44" s="56"/>
      <c r="G44" s="56"/>
    </row>
    <row r="45" spans="6:7" ht="12.75">
      <c r="F45" s="56"/>
      <c r="G45" s="56"/>
    </row>
    <row r="46" spans="6:7" ht="12.75">
      <c r="F46" s="56"/>
      <c r="G46" s="56"/>
    </row>
    <row r="47" spans="6:7" ht="12.75">
      <c r="F47" s="56"/>
      <c r="G47" s="56"/>
    </row>
    <row r="48" spans="6:7" ht="12.75">
      <c r="F48" s="56"/>
      <c r="G48" s="56"/>
    </row>
    <row r="49" spans="6:7" ht="12.75">
      <c r="F49" s="56"/>
      <c r="G49" s="56"/>
    </row>
    <row r="50" spans="6:7" ht="12.75">
      <c r="F50" s="56"/>
      <c r="G50" s="56"/>
    </row>
    <row r="51" spans="6:7" ht="12.75">
      <c r="F51" s="56"/>
      <c r="G51" s="56"/>
    </row>
    <row r="52" spans="6:7" ht="12.75">
      <c r="F52" s="56"/>
      <c r="G52" s="56"/>
    </row>
    <row r="53" spans="6:7" ht="12.75">
      <c r="F53" s="56"/>
      <c r="G53" s="56"/>
    </row>
    <row r="54" spans="6:7" ht="12.75">
      <c r="F54" s="56"/>
      <c r="G54" s="56"/>
    </row>
    <row r="55" spans="6:7" ht="12.75">
      <c r="F55" s="56"/>
      <c r="G55" s="56"/>
    </row>
    <row r="56" spans="6:7" ht="12.75">
      <c r="F56" s="56"/>
      <c r="G56" s="56"/>
    </row>
    <row r="57" spans="6:7" ht="12.75">
      <c r="F57" s="56"/>
      <c r="G57" s="56"/>
    </row>
    <row r="58" spans="6:7" ht="12.75">
      <c r="F58" s="56"/>
      <c r="G58" s="56"/>
    </row>
    <row r="59" spans="6:7" ht="12.75">
      <c r="F59" s="56"/>
      <c r="G59" s="56"/>
    </row>
    <row r="60" spans="6:7" ht="12.75">
      <c r="F60" s="56"/>
      <c r="G60" s="56"/>
    </row>
    <row r="61" spans="6:7" ht="12.75">
      <c r="F61" s="56"/>
      <c r="G61" s="56"/>
    </row>
    <row r="62" spans="6:7" ht="12.75">
      <c r="F62" s="56"/>
      <c r="G62" s="56"/>
    </row>
    <row r="63" spans="6:7" ht="12.75">
      <c r="F63" s="56"/>
      <c r="G63" s="56"/>
    </row>
    <row r="64" spans="6:7" ht="12.75">
      <c r="F64" s="56"/>
      <c r="G64" s="56"/>
    </row>
    <row r="65" spans="6:7" ht="12.75">
      <c r="F65" s="56"/>
      <c r="G65" s="56"/>
    </row>
    <row r="66" spans="6:7" ht="12.75">
      <c r="F66" s="56"/>
      <c r="G66" s="56"/>
    </row>
    <row r="67" spans="6:7" ht="12.75">
      <c r="F67" s="56"/>
      <c r="G67" s="56"/>
    </row>
    <row r="68" spans="6:7" ht="12.75">
      <c r="F68" s="56"/>
      <c r="G68" s="56"/>
    </row>
    <row r="69" spans="6:7" ht="12.75">
      <c r="F69" s="56"/>
      <c r="G69" s="56"/>
    </row>
    <row r="70" spans="6:7" ht="12.75">
      <c r="F70" s="56"/>
      <c r="G70" s="56"/>
    </row>
    <row r="71" spans="6:7" ht="12.75">
      <c r="F71" s="56"/>
      <c r="G71" s="56"/>
    </row>
    <row r="72" spans="6:7" ht="12.75">
      <c r="F72" s="56"/>
      <c r="G72" s="56"/>
    </row>
    <row r="73" spans="6:7" ht="12.75">
      <c r="F73" s="56"/>
      <c r="G73" s="56"/>
    </row>
    <row r="74" spans="6:7" ht="12.75">
      <c r="F74" s="56"/>
      <c r="G74" s="56"/>
    </row>
    <row r="75" spans="6:7" ht="12.75">
      <c r="F75" s="56"/>
      <c r="G75" s="56"/>
    </row>
    <row r="76" spans="6:7" ht="12.75">
      <c r="F76" s="56"/>
      <c r="G76" s="56"/>
    </row>
    <row r="77" spans="6:7" ht="12.75">
      <c r="F77" s="56"/>
      <c r="G77" s="56"/>
    </row>
    <row r="78" spans="6:7" ht="12.75">
      <c r="F78" s="56"/>
      <c r="G78" s="56"/>
    </row>
    <row r="79" spans="6:7" ht="12.75">
      <c r="F79" s="56"/>
      <c r="G79" s="56"/>
    </row>
    <row r="80" spans="6:7" ht="12.75">
      <c r="F80" s="56"/>
      <c r="G80" s="56"/>
    </row>
    <row r="81" spans="6:7" ht="12.75">
      <c r="F81" s="56"/>
      <c r="G81" s="56"/>
    </row>
    <row r="82" spans="6:7" ht="12.75">
      <c r="F82" s="56"/>
      <c r="G82" s="56"/>
    </row>
    <row r="83" spans="6:7" ht="12.75">
      <c r="F83" s="56"/>
      <c r="G83" s="56"/>
    </row>
    <row r="84" spans="6:7" ht="12.75">
      <c r="F84" s="56"/>
      <c r="G84" s="56"/>
    </row>
    <row r="85" spans="6:7" ht="12.75">
      <c r="F85" s="56"/>
      <c r="G85" s="56"/>
    </row>
    <row r="86" spans="6:7" ht="12.75">
      <c r="F86" s="56"/>
      <c r="G86" s="56"/>
    </row>
    <row r="87" spans="6:7" ht="12.75">
      <c r="F87" s="56"/>
      <c r="G87" s="56"/>
    </row>
    <row r="88" spans="6:7" ht="12.75">
      <c r="F88" s="56"/>
      <c r="G88" s="56"/>
    </row>
    <row r="89" spans="6:7" ht="12.75">
      <c r="F89" s="56"/>
      <c r="G89" s="56"/>
    </row>
    <row r="90" spans="6:7" ht="12.75">
      <c r="F90" s="56"/>
      <c r="G90" s="56"/>
    </row>
    <row r="91" spans="6:7" ht="12.75">
      <c r="F91" s="56"/>
      <c r="G91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46"/>
  <sheetViews>
    <sheetView workbookViewId="0" topLeftCell="A1">
      <selection activeCell="F28" sqref="F28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6" customWidth="1"/>
    <col min="5" max="5" width="8.7109375" style="6" customWidth="1"/>
    <col min="6" max="6" width="8.7109375" style="10" customWidth="1"/>
    <col min="7" max="7" width="20.7109375" style="7" customWidth="1"/>
    <col min="8" max="8" width="12.7109375" style="5" customWidth="1"/>
    <col min="9" max="10" width="12.7109375" style="184" customWidth="1"/>
    <col min="11" max="16384" width="9.140625" style="5" customWidth="1"/>
  </cols>
  <sheetData>
    <row r="1" spans="1:12" s="19" customFormat="1" ht="76.5" customHeight="1" thickBo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>
      <c r="A2" s="188"/>
      <c r="B2" s="26"/>
      <c r="C2" s="26" t="s">
        <v>612</v>
      </c>
      <c r="D2" s="49"/>
      <c r="E2" s="171"/>
      <c r="F2" s="171"/>
      <c r="G2" s="64"/>
      <c r="H2" s="189"/>
      <c r="I2" s="190"/>
      <c r="J2" s="191"/>
    </row>
    <row r="3" spans="1:11" s="20" customFormat="1" ht="66.75" customHeight="1">
      <c r="A3" s="192" t="s">
        <v>191</v>
      </c>
      <c r="B3" s="32" t="s">
        <v>625</v>
      </c>
      <c r="C3" s="32" t="s">
        <v>1</v>
      </c>
      <c r="D3" s="178" t="s">
        <v>591</v>
      </c>
      <c r="E3" s="179" t="s">
        <v>589</v>
      </c>
      <c r="F3" s="179" t="s">
        <v>631</v>
      </c>
      <c r="G3" s="180" t="s">
        <v>592</v>
      </c>
      <c r="H3" s="181" t="s">
        <v>627</v>
      </c>
      <c r="I3" s="182" t="s">
        <v>767</v>
      </c>
      <c r="J3" s="193" t="s">
        <v>768</v>
      </c>
      <c r="K3" s="20" t="s">
        <v>784</v>
      </c>
    </row>
    <row r="4" spans="1:12" s="19" customFormat="1" ht="14.25" customHeight="1">
      <c r="A4" s="36" t="s">
        <v>836</v>
      </c>
      <c r="B4" s="33" t="s">
        <v>626</v>
      </c>
      <c r="C4" s="33" t="s">
        <v>94</v>
      </c>
      <c r="D4" s="33" t="s">
        <v>173</v>
      </c>
      <c r="E4" s="40">
        <v>46</v>
      </c>
      <c r="F4" s="40">
        <f aca="true" t="shared" si="0" ref="F4:F10">(E4*20%)+E4</f>
        <v>55.2</v>
      </c>
      <c r="G4" s="38" t="s">
        <v>548</v>
      </c>
      <c r="H4" s="40">
        <v>32981</v>
      </c>
      <c r="I4" s="111"/>
      <c r="J4" s="109"/>
      <c r="L4" s="25">
        <f>E4+E5+E6+E7+E8+E9+E10</f>
        <v>483</v>
      </c>
    </row>
    <row r="5" spans="1:10" s="19" customFormat="1" ht="13.5" customHeight="1">
      <c r="A5" s="36" t="s">
        <v>836</v>
      </c>
      <c r="B5" s="33" t="s">
        <v>626</v>
      </c>
      <c r="C5" s="33" t="s">
        <v>108</v>
      </c>
      <c r="D5" s="33" t="s">
        <v>173</v>
      </c>
      <c r="E5" s="40">
        <v>348</v>
      </c>
      <c r="F5" s="40">
        <f t="shared" si="0"/>
        <v>417.6</v>
      </c>
      <c r="G5" s="38" t="s">
        <v>549</v>
      </c>
      <c r="H5" s="40">
        <v>5027</v>
      </c>
      <c r="I5" s="68"/>
      <c r="J5" s="109"/>
    </row>
    <row r="6" spans="1:10" s="19" customFormat="1" ht="13.5" customHeight="1">
      <c r="A6" s="36" t="s">
        <v>836</v>
      </c>
      <c r="B6" s="33" t="s">
        <v>626</v>
      </c>
      <c r="C6" s="33" t="s">
        <v>106</v>
      </c>
      <c r="D6" s="33" t="s">
        <v>181</v>
      </c>
      <c r="E6" s="40">
        <v>1</v>
      </c>
      <c r="F6" s="40">
        <f t="shared" si="0"/>
        <v>1.2</v>
      </c>
      <c r="G6" s="38" t="s">
        <v>550</v>
      </c>
      <c r="H6" s="40">
        <v>3926</v>
      </c>
      <c r="I6" s="68"/>
      <c r="J6" s="109"/>
    </row>
    <row r="7" spans="1:10" s="19" customFormat="1" ht="13.5" customHeight="1">
      <c r="A7" s="36" t="s">
        <v>836</v>
      </c>
      <c r="B7" s="33" t="s">
        <v>626</v>
      </c>
      <c r="C7" s="33" t="s">
        <v>103</v>
      </c>
      <c r="D7" s="33" t="s">
        <v>179</v>
      </c>
      <c r="E7" s="40">
        <v>26</v>
      </c>
      <c r="F7" s="40">
        <f t="shared" si="0"/>
        <v>31.2</v>
      </c>
      <c r="G7" s="38" t="s">
        <v>551</v>
      </c>
      <c r="H7" s="40">
        <v>30704</v>
      </c>
      <c r="I7" s="68"/>
      <c r="J7" s="109"/>
    </row>
    <row r="8" spans="1:10" s="19" customFormat="1" ht="13.5" customHeight="1">
      <c r="A8" s="36" t="s">
        <v>836</v>
      </c>
      <c r="B8" s="111" t="s">
        <v>630</v>
      </c>
      <c r="C8" s="111" t="s">
        <v>96</v>
      </c>
      <c r="D8" s="111" t="s">
        <v>175</v>
      </c>
      <c r="E8" s="68">
        <v>1</v>
      </c>
      <c r="F8" s="68">
        <f t="shared" si="0"/>
        <v>1.2</v>
      </c>
      <c r="G8" s="38" t="s">
        <v>552</v>
      </c>
      <c r="H8" s="40">
        <v>46819</v>
      </c>
      <c r="I8" s="68"/>
      <c r="J8" s="109"/>
    </row>
    <row r="9" spans="1:10" s="19" customFormat="1" ht="13.5" customHeight="1">
      <c r="A9" s="36" t="s">
        <v>836</v>
      </c>
      <c r="B9" s="111" t="s">
        <v>630</v>
      </c>
      <c r="C9" s="111" t="s">
        <v>97</v>
      </c>
      <c r="D9" s="111" t="s">
        <v>175</v>
      </c>
      <c r="E9" s="68">
        <v>33</v>
      </c>
      <c r="F9" s="68">
        <f t="shared" si="0"/>
        <v>39.6</v>
      </c>
      <c r="G9" s="38" t="s">
        <v>553</v>
      </c>
      <c r="H9" s="40">
        <v>5684</v>
      </c>
      <c r="I9" s="68"/>
      <c r="J9" s="109"/>
    </row>
    <row r="10" spans="1:10" s="19" customFormat="1" ht="13.5" customHeight="1">
      <c r="A10" s="36" t="s">
        <v>836</v>
      </c>
      <c r="B10" s="111" t="s">
        <v>630</v>
      </c>
      <c r="C10" s="111" t="s">
        <v>104</v>
      </c>
      <c r="D10" s="111" t="s">
        <v>179</v>
      </c>
      <c r="E10" s="68">
        <v>28</v>
      </c>
      <c r="F10" s="68">
        <f t="shared" si="0"/>
        <v>33.6</v>
      </c>
      <c r="G10" s="38" t="s">
        <v>554</v>
      </c>
      <c r="H10" s="40">
        <v>5046</v>
      </c>
      <c r="I10" s="68"/>
      <c r="J10" s="109"/>
    </row>
    <row r="11" spans="1:10" s="19" customFormat="1" ht="13.5" customHeight="1">
      <c r="A11" s="36"/>
      <c r="G11" s="38" t="s">
        <v>555</v>
      </c>
      <c r="H11" s="40">
        <v>7626</v>
      </c>
      <c r="I11" s="68"/>
      <c r="J11" s="109"/>
    </row>
    <row r="12" spans="1:10" s="19" customFormat="1" ht="13.5" customHeight="1">
      <c r="A12" s="51"/>
      <c r="B12" s="33"/>
      <c r="C12" s="33"/>
      <c r="D12" s="33"/>
      <c r="E12" s="33"/>
      <c r="F12" s="33"/>
      <c r="G12" s="38" t="s">
        <v>556</v>
      </c>
      <c r="H12" s="40">
        <v>5692</v>
      </c>
      <c r="I12" s="68"/>
      <c r="J12" s="109"/>
    </row>
    <row r="13" spans="1:10" s="19" customFormat="1" ht="13.5" customHeight="1">
      <c r="A13" s="51"/>
      <c r="B13" s="33"/>
      <c r="C13" s="33"/>
      <c r="D13" s="33"/>
      <c r="E13" s="33"/>
      <c r="F13" s="33"/>
      <c r="G13" s="38" t="s">
        <v>557</v>
      </c>
      <c r="H13" s="40">
        <v>28683</v>
      </c>
      <c r="I13" s="68"/>
      <c r="J13" s="109"/>
    </row>
    <row r="14" spans="1:10" s="19" customFormat="1" ht="13.5" customHeight="1">
      <c r="A14" s="51"/>
      <c r="B14" s="33"/>
      <c r="C14" s="33"/>
      <c r="D14" s="33"/>
      <c r="E14" s="33"/>
      <c r="F14" s="33"/>
      <c r="G14" s="38" t="s">
        <v>558</v>
      </c>
      <c r="H14" s="40">
        <v>4822</v>
      </c>
      <c r="I14" s="68"/>
      <c r="J14" s="109"/>
    </row>
    <row r="15" spans="1:10" s="19" customFormat="1" ht="13.5" customHeight="1">
      <c r="A15" s="51"/>
      <c r="B15" s="33"/>
      <c r="C15" s="33"/>
      <c r="D15" s="33"/>
      <c r="E15" s="33"/>
      <c r="F15" s="33"/>
      <c r="G15" s="38" t="s">
        <v>559</v>
      </c>
      <c r="H15" s="40">
        <v>3803</v>
      </c>
      <c r="I15" s="68"/>
      <c r="J15" s="109"/>
    </row>
    <row r="16" spans="1:10" s="19" customFormat="1" ht="13.5" customHeight="1">
      <c r="A16" s="31"/>
      <c r="B16" s="33"/>
      <c r="C16" s="33"/>
      <c r="D16" s="33"/>
      <c r="E16" s="40"/>
      <c r="F16" s="40">
        <f aca="true" t="shared" si="1" ref="F16:F23">(E16*20%)+E16</f>
        <v>0</v>
      </c>
      <c r="G16" s="38" t="s">
        <v>560</v>
      </c>
      <c r="H16" s="40">
        <v>23413</v>
      </c>
      <c r="I16" s="68"/>
      <c r="J16" s="109"/>
    </row>
    <row r="17" spans="1:10" s="19" customFormat="1" ht="13.5" customHeight="1">
      <c r="A17" s="31"/>
      <c r="B17" s="33"/>
      <c r="C17" s="33"/>
      <c r="D17" s="33"/>
      <c r="E17" s="40"/>
      <c r="F17" s="40">
        <f t="shared" si="1"/>
        <v>0</v>
      </c>
      <c r="G17" s="38" t="s">
        <v>561</v>
      </c>
      <c r="H17" s="40">
        <v>3830</v>
      </c>
      <c r="I17" s="68"/>
      <c r="J17" s="109"/>
    </row>
    <row r="18" spans="1:10" s="19" customFormat="1" ht="13.5" customHeight="1">
      <c r="A18" s="31"/>
      <c r="B18" s="33"/>
      <c r="C18" s="33"/>
      <c r="D18" s="33"/>
      <c r="E18" s="40"/>
      <c r="F18" s="40">
        <f t="shared" si="1"/>
        <v>0</v>
      </c>
      <c r="G18" s="38" t="s">
        <v>562</v>
      </c>
      <c r="H18" s="40">
        <v>6491</v>
      </c>
      <c r="I18" s="68"/>
      <c r="J18" s="109"/>
    </row>
    <row r="19" spans="1:10" s="19" customFormat="1" ht="13.5" customHeight="1">
      <c r="A19" s="31"/>
      <c r="B19" s="33"/>
      <c r="C19" s="33"/>
      <c r="D19" s="33"/>
      <c r="E19" s="35"/>
      <c r="F19" s="40">
        <f t="shared" si="1"/>
        <v>0</v>
      </c>
      <c r="G19" s="38" t="s">
        <v>563</v>
      </c>
      <c r="H19" s="40">
        <v>16759</v>
      </c>
      <c r="I19" s="68"/>
      <c r="J19" s="109"/>
    </row>
    <row r="20" spans="1:10" s="19" customFormat="1" ht="13.5" customHeight="1">
      <c r="A20" s="31"/>
      <c r="B20" s="33"/>
      <c r="C20" s="33"/>
      <c r="D20" s="33"/>
      <c r="E20" s="35"/>
      <c r="F20" s="40">
        <f t="shared" si="1"/>
        <v>0</v>
      </c>
      <c r="G20" s="38" t="s">
        <v>564</v>
      </c>
      <c r="H20" s="40">
        <v>119313</v>
      </c>
      <c r="I20" s="68"/>
      <c r="J20" s="109"/>
    </row>
    <row r="21" spans="1:10" s="19" customFormat="1" ht="13.5" customHeight="1">
      <c r="A21" s="31"/>
      <c r="B21" s="33"/>
      <c r="C21" s="33"/>
      <c r="D21" s="33"/>
      <c r="E21" s="35"/>
      <c r="F21" s="40">
        <f t="shared" si="1"/>
        <v>0</v>
      </c>
      <c r="G21" s="38" t="s">
        <v>565</v>
      </c>
      <c r="H21" s="40">
        <v>7997</v>
      </c>
      <c r="I21" s="68"/>
      <c r="J21" s="109"/>
    </row>
    <row r="22" spans="1:10" s="19" customFormat="1" ht="13.5" customHeight="1">
      <c r="A22" s="50"/>
      <c r="B22" s="32"/>
      <c r="C22" s="32" t="s">
        <v>837</v>
      </c>
      <c r="D22" s="32"/>
      <c r="E22" s="60">
        <f>SUM(E4:E21)</f>
        <v>483</v>
      </c>
      <c r="F22" s="60">
        <f t="shared" si="1"/>
        <v>579.6</v>
      </c>
      <c r="G22" s="34"/>
      <c r="H22" s="60">
        <f>SUM(H4:H21)</f>
        <v>358616</v>
      </c>
      <c r="I22" s="195">
        <f>D24*H22</f>
        <v>725.164725258755</v>
      </c>
      <c r="J22" s="122">
        <f>D25*H22</f>
        <v>428372.4578400116</v>
      </c>
    </row>
    <row r="23" spans="1:10" s="20" customFormat="1" ht="13.5" thickBot="1">
      <c r="A23" s="42"/>
      <c r="B23" s="43"/>
      <c r="C23" s="43" t="s">
        <v>838</v>
      </c>
      <c r="D23" s="43"/>
      <c r="E23" s="46">
        <f>SUM(E4:E21)</f>
        <v>483</v>
      </c>
      <c r="F23" s="46">
        <f t="shared" si="1"/>
        <v>579.6</v>
      </c>
      <c r="G23" s="44"/>
      <c r="H23" s="46">
        <v>358616</v>
      </c>
      <c r="I23" s="196">
        <f>D24*H23</f>
        <v>725.164725258755</v>
      </c>
      <c r="J23" s="110">
        <f>D25*H23</f>
        <v>428372.4578400116</v>
      </c>
    </row>
    <row r="24" spans="1:10" s="20" customFormat="1" ht="12.75">
      <c r="A24" s="101"/>
      <c r="B24" s="101"/>
      <c r="C24" s="101" t="s">
        <v>762</v>
      </c>
      <c r="D24" s="106">
        <v>0.00202212038854584</v>
      </c>
      <c r="E24" s="107"/>
      <c r="F24" s="107"/>
      <c r="G24" s="107"/>
      <c r="H24" s="128"/>
      <c r="I24" s="63"/>
      <c r="J24" s="107"/>
    </row>
    <row r="25" spans="3:11" s="101" customFormat="1" ht="12.75">
      <c r="C25" s="101" t="s">
        <v>763</v>
      </c>
      <c r="D25" s="106">
        <v>1.1945157434136</v>
      </c>
      <c r="E25" s="107"/>
      <c r="F25" s="107"/>
      <c r="G25" s="107"/>
      <c r="H25" s="128"/>
      <c r="I25" s="103"/>
      <c r="J25" s="107"/>
      <c r="K25" s="107"/>
    </row>
    <row r="26" spans="3:11" s="101" customFormat="1" ht="12.75">
      <c r="C26" s="101" t="s">
        <v>766</v>
      </c>
      <c r="D26" s="106">
        <v>590.724345681818</v>
      </c>
      <c r="E26" s="107"/>
      <c r="F26" s="107"/>
      <c r="G26" s="107"/>
      <c r="H26" s="128"/>
      <c r="I26" s="103"/>
      <c r="J26" s="107"/>
      <c r="K26" s="107"/>
    </row>
    <row r="27" spans="1:11" s="101" customFormat="1" ht="15">
      <c r="A27" s="5"/>
      <c r="B27" s="5"/>
      <c r="C27" s="5"/>
      <c r="D27" s="6"/>
      <c r="E27" s="6"/>
      <c r="F27" s="10"/>
      <c r="G27" s="7"/>
      <c r="H27" s="5"/>
      <c r="I27" s="184"/>
      <c r="J27" s="184"/>
      <c r="K27" s="107"/>
    </row>
    <row r="28" spans="1:5" ht="15">
      <c r="A28" s="5" t="s">
        <v>848</v>
      </c>
      <c r="D28" s="11"/>
      <c r="E28" s="11"/>
    </row>
    <row r="29" spans="4:5" ht="15">
      <c r="D29" s="11"/>
      <c r="E29" s="11"/>
    </row>
    <row r="30" spans="4:5" ht="15">
      <c r="D30" s="11"/>
      <c r="E30" s="11"/>
    </row>
    <row r="31" spans="4:5" ht="15">
      <c r="D31" s="11"/>
      <c r="E31" s="11"/>
    </row>
    <row r="32" spans="4:5" ht="15">
      <c r="D32" s="11"/>
      <c r="E32" s="11"/>
    </row>
    <row r="33" spans="4:5" ht="15">
      <c r="D33" s="11"/>
      <c r="E33" s="11"/>
    </row>
    <row r="34" spans="4:5" ht="15">
      <c r="D34" s="11"/>
      <c r="E34" s="11"/>
    </row>
    <row r="35" spans="4:5" ht="15">
      <c r="D35" s="11"/>
      <c r="E35" s="11"/>
    </row>
    <row r="36" spans="4:5" ht="15">
      <c r="D36" s="11"/>
      <c r="E36" s="11"/>
    </row>
    <row r="37" spans="4:5" ht="15">
      <c r="D37" s="11"/>
      <c r="E37" s="11"/>
    </row>
    <row r="38" spans="4:5" ht="15">
      <c r="D38" s="11"/>
      <c r="E38" s="11"/>
    </row>
    <row r="39" spans="4:5" ht="15">
      <c r="D39" s="11"/>
      <c r="E39" s="11"/>
    </row>
    <row r="40" spans="4:5" ht="15">
      <c r="D40" s="11"/>
      <c r="E40" s="11"/>
    </row>
    <row r="41" spans="4:5" ht="15">
      <c r="D41" s="11"/>
      <c r="E41" s="11"/>
    </row>
    <row r="42" spans="4:5" ht="15">
      <c r="D42" s="11"/>
      <c r="E42" s="11"/>
    </row>
    <row r="43" spans="4:5" ht="15">
      <c r="D43" s="11"/>
      <c r="E43" s="11"/>
    </row>
    <row r="44" spans="4:5" ht="15">
      <c r="D44" s="11"/>
      <c r="E44" s="11"/>
    </row>
    <row r="45" spans="4:5" ht="15">
      <c r="D45" s="11"/>
      <c r="E45" s="11"/>
    </row>
    <row r="46" spans="4:5" ht="15">
      <c r="D46" s="11"/>
      <c r="E46" s="11"/>
    </row>
    <row r="47" spans="4:5" ht="15">
      <c r="D47" s="11"/>
      <c r="E47" s="11"/>
    </row>
    <row r="48" spans="4:5" ht="15">
      <c r="D48" s="11"/>
      <c r="E48" s="11"/>
    </row>
    <row r="49" spans="4:5" ht="15">
      <c r="D49" s="11"/>
      <c r="E49" s="11"/>
    </row>
    <row r="50" spans="4:5" ht="15">
      <c r="D50" s="11"/>
      <c r="E50" s="11"/>
    </row>
    <row r="51" spans="4:5" ht="15">
      <c r="D51" s="11"/>
      <c r="E51" s="11"/>
    </row>
    <row r="52" spans="4:5" ht="15">
      <c r="D52" s="11"/>
      <c r="E52" s="11"/>
    </row>
    <row r="53" spans="4:5" ht="15">
      <c r="D53" s="11"/>
      <c r="E53" s="11"/>
    </row>
    <row r="54" spans="4:5" ht="15">
      <c r="D54" s="11"/>
      <c r="E54" s="11"/>
    </row>
    <row r="55" spans="4:5" ht="15">
      <c r="D55" s="11"/>
      <c r="E55" s="11"/>
    </row>
    <row r="56" spans="4:5" ht="15">
      <c r="D56" s="11"/>
      <c r="E56" s="11"/>
    </row>
    <row r="57" spans="4:5" ht="15">
      <c r="D57" s="11"/>
      <c r="E57" s="11"/>
    </row>
    <row r="58" spans="4:5" ht="15">
      <c r="D58" s="11"/>
      <c r="E58" s="11"/>
    </row>
    <row r="59" spans="4:5" ht="15">
      <c r="D59" s="11"/>
      <c r="E59" s="11"/>
    </row>
    <row r="60" spans="4:5" ht="15">
      <c r="D60" s="11"/>
      <c r="E60" s="11"/>
    </row>
    <row r="61" spans="4:5" ht="15">
      <c r="D61" s="11"/>
      <c r="E61" s="11"/>
    </row>
    <row r="62" spans="4:5" ht="15">
      <c r="D62" s="11"/>
      <c r="E62" s="11"/>
    </row>
    <row r="63" spans="4:5" ht="15">
      <c r="D63" s="11"/>
      <c r="E63" s="11"/>
    </row>
    <row r="64" spans="4:5" ht="15">
      <c r="D64" s="11"/>
      <c r="E64" s="11"/>
    </row>
    <row r="65" spans="4:5" ht="15">
      <c r="D65" s="11"/>
      <c r="E65" s="11"/>
    </row>
    <row r="66" spans="4:5" ht="15">
      <c r="D66" s="11"/>
      <c r="E66" s="11"/>
    </row>
    <row r="67" spans="4:5" ht="15">
      <c r="D67" s="11"/>
      <c r="E67" s="11"/>
    </row>
    <row r="68" spans="4:5" ht="15">
      <c r="D68" s="11"/>
      <c r="E68" s="11"/>
    </row>
    <row r="69" spans="4:5" ht="15">
      <c r="D69" s="11"/>
      <c r="E69" s="11"/>
    </row>
    <row r="70" spans="4:5" ht="15">
      <c r="D70" s="11"/>
      <c r="E70" s="11"/>
    </row>
    <row r="71" spans="4:5" ht="15">
      <c r="D71" s="11"/>
      <c r="E71" s="11"/>
    </row>
    <row r="72" spans="4:5" ht="15">
      <c r="D72" s="11"/>
      <c r="E72" s="11"/>
    </row>
    <row r="73" spans="4:5" ht="15">
      <c r="D73" s="11"/>
      <c r="E73" s="11"/>
    </row>
    <row r="74" spans="4:5" ht="15">
      <c r="D74" s="11"/>
      <c r="E74" s="11"/>
    </row>
    <row r="75" spans="4:5" ht="15">
      <c r="D75" s="11"/>
      <c r="E75" s="11"/>
    </row>
    <row r="76" spans="4:5" ht="15">
      <c r="D76" s="11"/>
      <c r="E76" s="11"/>
    </row>
    <row r="77" spans="4:5" ht="15">
      <c r="D77" s="11"/>
      <c r="E77" s="11"/>
    </row>
    <row r="78" spans="4:5" ht="15">
      <c r="D78" s="11"/>
      <c r="E78" s="11"/>
    </row>
    <row r="79" spans="4:5" ht="15">
      <c r="D79" s="11"/>
      <c r="E79" s="11"/>
    </row>
    <row r="80" spans="4:5" ht="15">
      <c r="D80" s="11"/>
      <c r="E80" s="11"/>
    </row>
    <row r="81" spans="4:5" ht="15">
      <c r="D81" s="11"/>
      <c r="E81" s="11"/>
    </row>
    <row r="82" spans="4:5" ht="15">
      <c r="D82" s="11"/>
      <c r="E82" s="11"/>
    </row>
    <row r="83" spans="4:5" ht="15">
      <c r="D83" s="11"/>
      <c r="E83" s="11"/>
    </row>
    <row r="84" spans="4:5" ht="15">
      <c r="D84" s="11"/>
      <c r="E84" s="11"/>
    </row>
    <row r="85" spans="4:5" ht="15">
      <c r="D85" s="11"/>
      <c r="E85" s="11"/>
    </row>
    <row r="86" spans="4:5" ht="15">
      <c r="D86" s="11"/>
      <c r="E86" s="11"/>
    </row>
    <row r="87" spans="4:5" ht="15">
      <c r="D87" s="11"/>
      <c r="E87" s="11"/>
    </row>
    <row r="88" spans="4:5" ht="15">
      <c r="D88" s="11"/>
      <c r="E88" s="11"/>
    </row>
    <row r="89" spans="4:5" ht="15">
      <c r="D89" s="11"/>
      <c r="E89" s="11"/>
    </row>
    <row r="90" spans="4:5" ht="15">
      <c r="D90" s="11"/>
      <c r="E90" s="11"/>
    </row>
    <row r="91" spans="4:5" ht="15">
      <c r="D91" s="11"/>
      <c r="E91" s="11"/>
    </row>
    <row r="92" spans="4:5" ht="15">
      <c r="D92" s="11"/>
      <c r="E92" s="11"/>
    </row>
    <row r="93" spans="4:5" ht="15">
      <c r="D93" s="11"/>
      <c r="E93" s="11"/>
    </row>
    <row r="94" spans="4:5" ht="15">
      <c r="D94" s="11"/>
      <c r="E94" s="11"/>
    </row>
    <row r="95" spans="4:5" ht="15">
      <c r="D95" s="11"/>
      <c r="E95" s="11"/>
    </row>
    <row r="96" spans="4:5" ht="15">
      <c r="D96" s="11"/>
      <c r="E96" s="11"/>
    </row>
    <row r="97" spans="4:5" ht="15">
      <c r="D97" s="11"/>
      <c r="E97" s="11"/>
    </row>
    <row r="98" spans="4:5" ht="15">
      <c r="D98" s="11"/>
      <c r="E98" s="11"/>
    </row>
    <row r="99" spans="4:5" ht="15">
      <c r="D99" s="11"/>
      <c r="E99" s="11"/>
    </row>
    <row r="100" spans="4:5" ht="15">
      <c r="D100" s="11"/>
      <c r="E100" s="11"/>
    </row>
    <row r="101" spans="4:5" ht="15">
      <c r="D101" s="11"/>
      <c r="E101" s="11"/>
    </row>
    <row r="102" spans="4:5" ht="15">
      <c r="D102" s="11"/>
      <c r="E102" s="11"/>
    </row>
    <row r="103" spans="4:5" ht="15">
      <c r="D103" s="11"/>
      <c r="E103" s="11"/>
    </row>
    <row r="104" spans="4:5" ht="15">
      <c r="D104" s="11"/>
      <c r="E104" s="11"/>
    </row>
    <row r="105" spans="4:5" ht="15">
      <c r="D105" s="11"/>
      <c r="E105" s="11"/>
    </row>
    <row r="106" spans="4:5" ht="15">
      <c r="D106" s="11"/>
      <c r="E106" s="11"/>
    </row>
    <row r="107" spans="4:5" ht="15">
      <c r="D107" s="11"/>
      <c r="E107" s="11"/>
    </row>
    <row r="108" spans="4:5" ht="15">
      <c r="D108" s="11"/>
      <c r="E108" s="11"/>
    </row>
    <row r="109" spans="4:5" ht="15">
      <c r="D109" s="11"/>
      <c r="E109" s="11"/>
    </row>
    <row r="110" spans="4:5" ht="15">
      <c r="D110" s="11"/>
      <c r="E110" s="11"/>
    </row>
    <row r="111" spans="4:5" ht="15">
      <c r="D111" s="11"/>
      <c r="E111" s="11"/>
    </row>
    <row r="112" spans="4:5" ht="15">
      <c r="D112" s="11"/>
      <c r="E112" s="11"/>
    </row>
    <row r="113" spans="4:5" ht="15">
      <c r="D113" s="11"/>
      <c r="E113" s="11"/>
    </row>
    <row r="114" spans="4:5" ht="15">
      <c r="D114" s="11"/>
      <c r="E114" s="11"/>
    </row>
    <row r="115" spans="4:5" ht="15">
      <c r="D115" s="11"/>
      <c r="E115" s="11"/>
    </row>
    <row r="116" spans="4:5" ht="15">
      <c r="D116" s="11"/>
      <c r="E116" s="11"/>
    </row>
    <row r="117" spans="4:5" ht="15">
      <c r="D117" s="11"/>
      <c r="E117" s="11"/>
    </row>
    <row r="118" spans="4:5" ht="15">
      <c r="D118" s="11"/>
      <c r="E118" s="11"/>
    </row>
    <row r="119" spans="4:5" ht="15">
      <c r="D119" s="11"/>
      <c r="E119" s="11"/>
    </row>
    <row r="120" spans="4:5" ht="15">
      <c r="D120" s="11"/>
      <c r="E120" s="11"/>
    </row>
    <row r="121" spans="4:5" ht="15">
      <c r="D121" s="11"/>
      <c r="E121" s="11"/>
    </row>
    <row r="122" spans="4:5" ht="15">
      <c r="D122" s="11"/>
      <c r="E122" s="11"/>
    </row>
    <row r="123" spans="4:5" ht="15">
      <c r="D123" s="11"/>
      <c r="E123" s="11"/>
    </row>
    <row r="124" spans="4:5" ht="15">
      <c r="D124" s="11"/>
      <c r="E124" s="11"/>
    </row>
    <row r="125" spans="4:5" ht="15">
      <c r="D125" s="11"/>
      <c r="E125" s="11"/>
    </row>
    <row r="126" spans="4:5" ht="15">
      <c r="D126" s="11"/>
      <c r="E126" s="11"/>
    </row>
    <row r="127" spans="4:5" ht="15">
      <c r="D127" s="11"/>
      <c r="E127" s="11"/>
    </row>
    <row r="128" spans="4:5" ht="15">
      <c r="D128" s="11"/>
      <c r="E128" s="11"/>
    </row>
    <row r="129" spans="4:5" ht="15">
      <c r="D129" s="11"/>
      <c r="E129" s="11"/>
    </row>
    <row r="130" spans="4:5" ht="15">
      <c r="D130" s="11"/>
      <c r="E130" s="11"/>
    </row>
    <row r="131" spans="4:5" ht="15">
      <c r="D131" s="11"/>
      <c r="E131" s="11"/>
    </row>
    <row r="132" spans="4:5" ht="15">
      <c r="D132" s="11"/>
      <c r="E132" s="11"/>
    </row>
    <row r="133" spans="4:5" ht="15">
      <c r="D133" s="11"/>
      <c r="E133" s="11"/>
    </row>
    <row r="134" spans="4:5" ht="15">
      <c r="D134" s="11"/>
      <c r="E134" s="11"/>
    </row>
    <row r="135" spans="4:5" ht="15">
      <c r="D135" s="11"/>
      <c r="E135" s="11"/>
    </row>
    <row r="136" spans="4:5" ht="15">
      <c r="D136" s="11"/>
      <c r="E136" s="11"/>
    </row>
    <row r="137" spans="4:5" ht="15">
      <c r="D137" s="11"/>
      <c r="E137" s="11"/>
    </row>
    <row r="138" spans="4:5" ht="15">
      <c r="D138" s="11"/>
      <c r="E138" s="11"/>
    </row>
    <row r="139" spans="4:5" ht="15">
      <c r="D139" s="11"/>
      <c r="E139" s="11"/>
    </row>
    <row r="140" spans="4:5" ht="15">
      <c r="D140" s="11"/>
      <c r="E140" s="11"/>
    </row>
    <row r="141" spans="4:5" ht="15">
      <c r="D141" s="11"/>
      <c r="E141" s="11"/>
    </row>
    <row r="142" spans="4:5" ht="15">
      <c r="D142" s="11"/>
      <c r="E142" s="11"/>
    </row>
    <row r="143" spans="4:5" ht="15">
      <c r="D143" s="11"/>
      <c r="E143" s="11"/>
    </row>
    <row r="144" spans="4:5" ht="15">
      <c r="D144" s="11"/>
      <c r="E144" s="11"/>
    </row>
    <row r="145" spans="4:5" ht="15">
      <c r="D145" s="11"/>
      <c r="E145" s="11"/>
    </row>
    <row r="146" spans="4:5" ht="15">
      <c r="D146" s="11"/>
      <c r="E146" s="11"/>
    </row>
    <row r="147" spans="4:5" ht="15">
      <c r="D147" s="11"/>
      <c r="E147" s="11"/>
    </row>
    <row r="148" spans="4:5" ht="15">
      <c r="D148" s="11"/>
      <c r="E148" s="11"/>
    </row>
    <row r="149" spans="4:5" ht="15">
      <c r="D149" s="11"/>
      <c r="E149" s="11"/>
    </row>
    <row r="150" spans="4:5" ht="15">
      <c r="D150" s="11"/>
      <c r="E150" s="11"/>
    </row>
    <row r="151" spans="4:5" ht="15">
      <c r="D151" s="11"/>
      <c r="E151" s="11"/>
    </row>
    <row r="152" spans="4:5" ht="15">
      <c r="D152" s="11"/>
      <c r="E152" s="11"/>
    </row>
    <row r="153" spans="4:5" ht="15">
      <c r="D153" s="11"/>
      <c r="E153" s="11"/>
    </row>
    <row r="154" spans="4:5" ht="15">
      <c r="D154" s="11"/>
      <c r="E154" s="11"/>
    </row>
    <row r="155" spans="4:5" ht="15">
      <c r="D155" s="11"/>
      <c r="E155" s="11"/>
    </row>
    <row r="156" spans="4:5" ht="15">
      <c r="D156" s="11"/>
      <c r="E156" s="11"/>
    </row>
    <row r="157" spans="4:5" ht="15">
      <c r="D157" s="11"/>
      <c r="E157" s="11"/>
    </row>
    <row r="158" spans="4:5" ht="15">
      <c r="D158" s="11"/>
      <c r="E158" s="11"/>
    </row>
    <row r="159" spans="4:5" ht="15">
      <c r="D159" s="11"/>
      <c r="E159" s="11"/>
    </row>
    <row r="160" spans="4:5" ht="15">
      <c r="D160" s="11"/>
      <c r="E160" s="11"/>
    </row>
    <row r="161" spans="4:5" ht="15">
      <c r="D161" s="11"/>
      <c r="E161" s="11"/>
    </row>
    <row r="162" spans="4:5" ht="15">
      <c r="D162" s="11"/>
      <c r="E162" s="11"/>
    </row>
    <row r="163" spans="4:5" ht="15">
      <c r="D163" s="11"/>
      <c r="E163" s="11"/>
    </row>
    <row r="164" spans="4:5" ht="15">
      <c r="D164" s="11"/>
      <c r="E164" s="11"/>
    </row>
    <row r="165" spans="4:5" ht="15">
      <c r="D165" s="11"/>
      <c r="E165" s="11"/>
    </row>
    <row r="166" spans="4:5" ht="15">
      <c r="D166" s="11"/>
      <c r="E166" s="11"/>
    </row>
    <row r="167" spans="4:5" ht="15">
      <c r="D167" s="11"/>
      <c r="E167" s="11"/>
    </row>
    <row r="168" spans="4:5" ht="15">
      <c r="D168" s="11"/>
      <c r="E168" s="11"/>
    </row>
    <row r="169" spans="4:5" ht="15">
      <c r="D169" s="11"/>
      <c r="E169" s="11"/>
    </row>
    <row r="170" spans="4:5" ht="15">
      <c r="D170" s="11"/>
      <c r="E170" s="11"/>
    </row>
    <row r="171" spans="4:5" ht="15">
      <c r="D171" s="11"/>
      <c r="E171" s="11"/>
    </row>
    <row r="172" spans="4:5" ht="15">
      <c r="D172" s="11"/>
      <c r="E172" s="11"/>
    </row>
    <row r="173" spans="4:5" ht="15">
      <c r="D173" s="11"/>
      <c r="E173" s="11"/>
    </row>
    <row r="174" spans="4:5" ht="15">
      <c r="D174" s="11"/>
      <c r="E174" s="11"/>
    </row>
    <row r="175" spans="4:5" ht="15">
      <c r="D175" s="11"/>
      <c r="E175" s="11"/>
    </row>
    <row r="176" spans="4:5" ht="15">
      <c r="D176" s="11"/>
      <c r="E176" s="11"/>
    </row>
    <row r="177" spans="4:5" ht="15">
      <c r="D177" s="11"/>
      <c r="E177" s="11"/>
    </row>
    <row r="178" spans="4:5" ht="15">
      <c r="D178" s="11"/>
      <c r="E178" s="11"/>
    </row>
    <row r="179" spans="4:5" ht="15">
      <c r="D179" s="11"/>
      <c r="E179" s="11"/>
    </row>
    <row r="180" spans="4:5" ht="15">
      <c r="D180" s="11"/>
      <c r="E180" s="11"/>
    </row>
    <row r="181" spans="4:5" ht="15">
      <c r="D181" s="11"/>
      <c r="E181" s="11"/>
    </row>
    <row r="182" spans="4:5" ht="15">
      <c r="D182" s="11"/>
      <c r="E182" s="11"/>
    </row>
    <row r="183" spans="4:5" ht="15">
      <c r="D183" s="11"/>
      <c r="E183" s="11"/>
    </row>
    <row r="184" spans="4:5" ht="15">
      <c r="D184" s="11"/>
      <c r="E184" s="11"/>
    </row>
    <row r="185" spans="4:5" ht="15">
      <c r="D185" s="11"/>
      <c r="E185" s="11"/>
    </row>
    <row r="186" spans="4:5" ht="15">
      <c r="D186" s="11"/>
      <c r="E186" s="11"/>
    </row>
    <row r="187" spans="4:5" ht="15">
      <c r="D187" s="11"/>
      <c r="E187" s="11"/>
    </row>
    <row r="188" spans="4:5" ht="15">
      <c r="D188" s="11"/>
      <c r="E188" s="11"/>
    </row>
    <row r="189" spans="4:5" ht="15">
      <c r="D189" s="11"/>
      <c r="E189" s="11"/>
    </row>
    <row r="190" spans="4:5" ht="15">
      <c r="D190" s="11"/>
      <c r="E190" s="11"/>
    </row>
    <row r="191" spans="4:5" ht="15">
      <c r="D191" s="11"/>
      <c r="E191" s="11"/>
    </row>
    <row r="192" spans="4:5" ht="15">
      <c r="D192" s="11"/>
      <c r="E192" s="11"/>
    </row>
    <row r="193" spans="4:5" ht="15">
      <c r="D193" s="11"/>
      <c r="E193" s="11"/>
    </row>
    <row r="194" spans="4:5" ht="15">
      <c r="D194" s="11"/>
      <c r="E194" s="11"/>
    </row>
    <row r="195" spans="4:5" ht="15">
      <c r="D195" s="11"/>
      <c r="E195" s="11"/>
    </row>
    <row r="196" spans="4:5" ht="15">
      <c r="D196" s="11"/>
      <c r="E196" s="11"/>
    </row>
    <row r="197" spans="4:5" ht="15">
      <c r="D197" s="11"/>
      <c r="E197" s="11"/>
    </row>
    <row r="198" spans="4:5" ht="15">
      <c r="D198" s="11"/>
      <c r="E198" s="11"/>
    </row>
    <row r="199" spans="4:5" ht="15">
      <c r="D199" s="11"/>
      <c r="E199" s="11"/>
    </row>
    <row r="200" spans="4:5" ht="15">
      <c r="D200" s="11"/>
      <c r="E200" s="11"/>
    </row>
    <row r="201" spans="4:5" ht="15">
      <c r="D201" s="11"/>
      <c r="E201" s="11"/>
    </row>
    <row r="202" spans="4:5" ht="15">
      <c r="D202" s="11"/>
      <c r="E202" s="11"/>
    </row>
    <row r="203" spans="4:5" ht="15">
      <c r="D203" s="11"/>
      <c r="E203" s="11"/>
    </row>
    <row r="204" spans="4:5" ht="15">
      <c r="D204" s="11"/>
      <c r="E204" s="11"/>
    </row>
    <row r="205" spans="4:5" ht="15">
      <c r="D205" s="11"/>
      <c r="E205" s="11"/>
    </row>
    <row r="206" spans="4:5" ht="15">
      <c r="D206" s="11"/>
      <c r="E206" s="11"/>
    </row>
    <row r="207" spans="4:5" ht="15">
      <c r="D207" s="11"/>
      <c r="E207" s="11"/>
    </row>
    <row r="208" spans="4:5" ht="15">
      <c r="D208" s="11"/>
      <c r="E208" s="11"/>
    </row>
    <row r="209" spans="4:5" ht="15">
      <c r="D209" s="11"/>
      <c r="E209" s="11"/>
    </row>
    <row r="210" spans="4:5" ht="15">
      <c r="D210" s="11"/>
      <c r="E210" s="11"/>
    </row>
    <row r="211" spans="4:5" ht="15">
      <c r="D211" s="11"/>
      <c r="E211" s="11"/>
    </row>
    <row r="212" spans="4:5" ht="15">
      <c r="D212" s="11"/>
      <c r="E212" s="11"/>
    </row>
    <row r="213" spans="4:5" ht="15">
      <c r="D213" s="11"/>
      <c r="E213" s="11"/>
    </row>
    <row r="214" spans="4:5" ht="15">
      <c r="D214" s="11"/>
      <c r="E214" s="11"/>
    </row>
    <row r="215" spans="4:5" ht="15">
      <c r="D215" s="11"/>
      <c r="E215" s="11"/>
    </row>
    <row r="216" spans="4:5" ht="15">
      <c r="D216" s="11"/>
      <c r="E216" s="11"/>
    </row>
    <row r="217" spans="4:5" ht="15">
      <c r="D217" s="11"/>
      <c r="E217" s="11"/>
    </row>
    <row r="218" spans="4:5" ht="15">
      <c r="D218" s="11"/>
      <c r="E218" s="11"/>
    </row>
    <row r="219" spans="4:5" ht="15">
      <c r="D219" s="11"/>
      <c r="E219" s="11"/>
    </row>
    <row r="220" spans="4:5" ht="15">
      <c r="D220" s="11"/>
      <c r="E220" s="11"/>
    </row>
    <row r="221" spans="4:5" ht="15">
      <c r="D221" s="11"/>
      <c r="E221" s="11"/>
    </row>
    <row r="222" spans="4:5" ht="15">
      <c r="D222" s="11"/>
      <c r="E222" s="11"/>
    </row>
    <row r="223" spans="4:5" ht="15">
      <c r="D223" s="11"/>
      <c r="E223" s="11"/>
    </row>
    <row r="224" spans="4:5" ht="15">
      <c r="D224" s="11"/>
      <c r="E224" s="11"/>
    </row>
    <row r="225" spans="4:5" ht="15">
      <c r="D225" s="11"/>
      <c r="E225" s="11"/>
    </row>
    <row r="226" spans="4:5" ht="15">
      <c r="D226" s="11"/>
      <c r="E226" s="11"/>
    </row>
    <row r="227" spans="4:5" ht="15">
      <c r="D227" s="11"/>
      <c r="E227" s="11"/>
    </row>
    <row r="228" spans="4:5" ht="15">
      <c r="D228" s="11"/>
      <c r="E228" s="11"/>
    </row>
    <row r="229" spans="4:5" ht="15">
      <c r="D229" s="11"/>
      <c r="E229" s="11"/>
    </row>
    <row r="230" spans="4:5" ht="15">
      <c r="D230" s="11"/>
      <c r="E230" s="11"/>
    </row>
    <row r="231" spans="4:5" ht="15">
      <c r="D231" s="11"/>
      <c r="E231" s="11"/>
    </row>
    <row r="232" spans="4:5" ht="15">
      <c r="D232" s="11"/>
      <c r="E232" s="11"/>
    </row>
    <row r="233" spans="4:5" ht="15">
      <c r="D233" s="11"/>
      <c r="E233" s="11"/>
    </row>
    <row r="234" spans="4:5" ht="15">
      <c r="D234" s="11"/>
      <c r="E234" s="11"/>
    </row>
    <row r="235" spans="4:5" ht="15">
      <c r="D235" s="11"/>
      <c r="E235" s="11"/>
    </row>
    <row r="236" spans="4:5" ht="15">
      <c r="D236" s="11"/>
      <c r="E236" s="11"/>
    </row>
    <row r="237" spans="4:5" ht="15">
      <c r="D237" s="11"/>
      <c r="E237" s="11"/>
    </row>
    <row r="238" spans="4:5" ht="15">
      <c r="D238" s="11"/>
      <c r="E238" s="11"/>
    </row>
    <row r="239" spans="4:5" ht="15">
      <c r="D239" s="11"/>
      <c r="E239" s="11"/>
    </row>
    <row r="240" spans="4:5" ht="15">
      <c r="D240" s="11"/>
      <c r="E240" s="11"/>
    </row>
    <row r="241" spans="4:5" ht="15">
      <c r="D241" s="11"/>
      <c r="E241" s="11"/>
    </row>
    <row r="242" spans="4:5" ht="15">
      <c r="D242" s="11"/>
      <c r="E242" s="11"/>
    </row>
    <row r="243" spans="4:5" ht="15">
      <c r="D243" s="11"/>
      <c r="E243" s="11"/>
    </row>
    <row r="244" spans="4:5" ht="15">
      <c r="D244" s="11"/>
      <c r="E244" s="11"/>
    </row>
    <row r="245" spans="4:5" ht="15">
      <c r="D245" s="11"/>
      <c r="E245" s="11"/>
    </row>
    <row r="246" spans="4:5" ht="15">
      <c r="D246" s="11"/>
      <c r="E246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21"/>
  <sheetViews>
    <sheetView workbookViewId="0" topLeftCell="A1">
      <selection activeCell="C22" sqref="C22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10" customWidth="1"/>
    <col min="5" max="5" width="8.7109375" style="7" customWidth="1"/>
    <col min="6" max="6" width="8.7109375" style="6" customWidth="1"/>
    <col min="7" max="7" width="20.7109375" style="6" customWidth="1"/>
    <col min="8" max="8" width="12.7109375" style="5" customWidth="1"/>
    <col min="9" max="10" width="12.7109375" style="184" customWidth="1"/>
    <col min="11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613</v>
      </c>
      <c r="E2" s="25"/>
      <c r="F2" s="25"/>
      <c r="G2" s="23"/>
      <c r="H2" s="24"/>
      <c r="I2" s="102"/>
      <c r="J2" s="102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0" s="19" customFormat="1" ht="14.25" customHeight="1">
      <c r="A4" s="36" t="s">
        <v>839</v>
      </c>
      <c r="B4" s="37" t="s">
        <v>769</v>
      </c>
      <c r="C4" s="13" t="s">
        <v>79</v>
      </c>
      <c r="D4" s="13" t="s">
        <v>163</v>
      </c>
      <c r="E4" s="14">
        <v>98</v>
      </c>
      <c r="F4" s="14">
        <f>(E4*20%)+E4</f>
        <v>117.6</v>
      </c>
      <c r="G4" s="175" t="s">
        <v>566</v>
      </c>
      <c r="H4" s="14">
        <v>13923</v>
      </c>
      <c r="I4" s="111"/>
      <c r="J4" s="109"/>
    </row>
    <row r="5" spans="1:10" s="19" customFormat="1" ht="14.25" customHeight="1">
      <c r="A5" s="36"/>
      <c r="B5" s="37"/>
      <c r="C5" s="13"/>
      <c r="D5" s="13"/>
      <c r="E5" s="14"/>
      <c r="F5" s="14"/>
      <c r="G5" s="175" t="s">
        <v>567</v>
      </c>
      <c r="H5" s="14">
        <v>11274</v>
      </c>
      <c r="I5" s="111"/>
      <c r="J5" s="109"/>
    </row>
    <row r="6" spans="1:10" s="19" customFormat="1" ht="14.25" customHeight="1">
      <c r="A6" s="36"/>
      <c r="B6" s="37"/>
      <c r="C6" s="13"/>
      <c r="D6" s="13"/>
      <c r="E6" s="14"/>
      <c r="F6" s="14"/>
      <c r="G6" s="175" t="s">
        <v>568</v>
      </c>
      <c r="H6" s="14">
        <v>23380</v>
      </c>
      <c r="I6" s="111"/>
      <c r="J6" s="109"/>
    </row>
    <row r="7" spans="1:10" s="19" customFormat="1" ht="13.5" customHeight="1">
      <c r="A7" s="31"/>
      <c r="B7" s="33"/>
      <c r="C7" s="13"/>
      <c r="D7" s="13"/>
      <c r="E7" s="14"/>
      <c r="F7" s="14"/>
      <c r="G7" s="175" t="s">
        <v>569</v>
      </c>
      <c r="H7" s="14">
        <v>25172</v>
      </c>
      <c r="I7" s="111"/>
      <c r="J7" s="109"/>
    </row>
    <row r="8" spans="1:10" s="19" customFormat="1" ht="15">
      <c r="A8" s="31"/>
      <c r="B8" s="33"/>
      <c r="C8" s="13"/>
      <c r="D8" s="13"/>
      <c r="E8" s="14"/>
      <c r="F8" s="14"/>
      <c r="G8" s="175" t="s">
        <v>570</v>
      </c>
      <c r="H8" s="14">
        <v>69872</v>
      </c>
      <c r="I8" s="111"/>
      <c r="J8" s="109"/>
    </row>
    <row r="9" spans="1:10" s="19" customFormat="1" ht="15">
      <c r="A9" s="31"/>
      <c r="B9" s="33"/>
      <c r="C9" s="13"/>
      <c r="D9" s="13"/>
      <c r="E9" s="14"/>
      <c r="F9" s="14"/>
      <c r="G9" s="175" t="s">
        <v>571</v>
      </c>
      <c r="H9" s="14">
        <v>19344</v>
      </c>
      <c r="I9" s="111"/>
      <c r="J9" s="109"/>
    </row>
    <row r="10" spans="1:10" s="19" customFormat="1" ht="15">
      <c r="A10" s="31"/>
      <c r="B10" s="33"/>
      <c r="C10" s="13"/>
      <c r="D10" s="13"/>
      <c r="E10" s="14"/>
      <c r="F10" s="14"/>
      <c r="G10" s="175" t="s">
        <v>572</v>
      </c>
      <c r="H10" s="14">
        <v>9957</v>
      </c>
      <c r="I10" s="111"/>
      <c r="J10" s="109"/>
    </row>
    <row r="11" spans="1:10" s="20" customFormat="1" ht="14.25">
      <c r="A11" s="31"/>
      <c r="B11" s="32"/>
      <c r="C11" s="18" t="s">
        <v>840</v>
      </c>
      <c r="D11" s="18"/>
      <c r="E11" s="186">
        <f>SUM(E4:E10)</f>
        <v>98</v>
      </c>
      <c r="F11" s="186">
        <f>(E11*20%)+E11</f>
        <v>117.6</v>
      </c>
      <c r="G11" s="187"/>
      <c r="H11" s="186">
        <f>SUM(H4:H10)</f>
        <v>172922</v>
      </c>
      <c r="I11" s="69">
        <f>D13*H11</f>
        <v>349.66910182812376</v>
      </c>
      <c r="J11" s="122">
        <f>D14*H11</f>
        <v>206558.05138256654</v>
      </c>
    </row>
    <row r="12" spans="1:10" s="20" customFormat="1" ht="15" thickBot="1">
      <c r="A12" s="42"/>
      <c r="B12" s="43"/>
      <c r="C12" s="43" t="s">
        <v>850</v>
      </c>
      <c r="D12" s="15"/>
      <c r="E12" s="16">
        <f>SUM(E4:E10)</f>
        <v>98</v>
      </c>
      <c r="F12" s="16">
        <f>(E12*20%)+E12</f>
        <v>117.6</v>
      </c>
      <c r="G12" s="176"/>
      <c r="H12" s="16">
        <f>SUM(H4:H10)</f>
        <v>172922</v>
      </c>
      <c r="I12" s="54">
        <f>D13*H12</f>
        <v>349.66910182812376</v>
      </c>
      <c r="J12" s="110">
        <f>D14*H12</f>
        <v>206558.05138256654</v>
      </c>
    </row>
    <row r="13" spans="3:11" s="101" customFormat="1" ht="12.75">
      <c r="C13" s="101" t="s">
        <v>762</v>
      </c>
      <c r="D13" s="106">
        <v>0.00202212038854584</v>
      </c>
      <c r="E13" s="107"/>
      <c r="F13" s="107"/>
      <c r="G13" s="107"/>
      <c r="H13" s="128"/>
      <c r="I13" s="63"/>
      <c r="J13" s="107"/>
      <c r="K13" s="107"/>
    </row>
    <row r="14" spans="3:11" s="101" customFormat="1" ht="12.75">
      <c r="C14" s="101" t="s">
        <v>763</v>
      </c>
      <c r="D14" s="106">
        <v>1.1945157434136</v>
      </c>
      <c r="E14" s="107"/>
      <c r="F14" s="107"/>
      <c r="G14" s="107"/>
      <c r="H14" s="128"/>
      <c r="I14" s="103"/>
      <c r="J14" s="107"/>
      <c r="K14" s="107"/>
    </row>
    <row r="15" spans="3:11" s="101" customFormat="1" ht="12.75">
      <c r="C15" s="101" t="s">
        <v>766</v>
      </c>
      <c r="D15" s="106">
        <v>590.724345681818</v>
      </c>
      <c r="E15" s="107"/>
      <c r="F15" s="107"/>
      <c r="G15" s="107"/>
      <c r="H15" s="128"/>
      <c r="I15" s="103"/>
      <c r="J15" s="107"/>
      <c r="K15" s="107"/>
    </row>
    <row r="17" spans="1:7" ht="15">
      <c r="A17" s="8" t="s">
        <v>848</v>
      </c>
      <c r="F17" s="11"/>
      <c r="G17" s="11"/>
    </row>
    <row r="18" spans="6:7" ht="15">
      <c r="F18" s="11"/>
      <c r="G18" s="11"/>
    </row>
    <row r="19" spans="6:7" ht="15">
      <c r="F19" s="11"/>
      <c r="G19" s="11"/>
    </row>
    <row r="20" spans="6:7" ht="15">
      <c r="F20" s="11"/>
      <c r="G20" s="11"/>
    </row>
    <row r="21" spans="6:7" ht="15">
      <c r="F21" s="11"/>
      <c r="G21" s="11"/>
    </row>
    <row r="22" spans="6:7" ht="15">
      <c r="F22" s="11"/>
      <c r="G22" s="11"/>
    </row>
    <row r="23" spans="6:7" ht="15">
      <c r="F23" s="11"/>
      <c r="G23" s="11"/>
    </row>
    <row r="24" spans="6:7" ht="15">
      <c r="F24" s="11"/>
      <c r="G24" s="11"/>
    </row>
    <row r="25" spans="6:7" ht="15">
      <c r="F25" s="11"/>
      <c r="G25" s="11"/>
    </row>
    <row r="26" spans="6:7" ht="15">
      <c r="F26" s="11"/>
      <c r="G26" s="11"/>
    </row>
    <row r="27" spans="6:7" ht="15">
      <c r="F27" s="11"/>
      <c r="G27" s="11"/>
    </row>
    <row r="28" spans="6:7" ht="15">
      <c r="F28" s="11"/>
      <c r="G28" s="11"/>
    </row>
    <row r="29" spans="6:7" ht="15">
      <c r="F29" s="11"/>
      <c r="G29" s="11"/>
    </row>
    <row r="30" spans="6:7" ht="15">
      <c r="F30" s="11"/>
      <c r="G30" s="11"/>
    </row>
    <row r="31" spans="6:7" ht="15">
      <c r="F31" s="11"/>
      <c r="G31" s="11"/>
    </row>
    <row r="32" spans="6:7" ht="15">
      <c r="F32" s="11"/>
      <c r="G32" s="11"/>
    </row>
    <row r="33" spans="6:7" ht="15">
      <c r="F33" s="11"/>
      <c r="G33" s="11"/>
    </row>
    <row r="34" spans="6:7" ht="15">
      <c r="F34" s="11"/>
      <c r="G34" s="11"/>
    </row>
    <row r="35" spans="6:7" ht="15">
      <c r="F35" s="11"/>
      <c r="G35" s="11"/>
    </row>
    <row r="36" spans="6:7" ht="15">
      <c r="F36" s="11"/>
      <c r="G36" s="11"/>
    </row>
    <row r="37" spans="6:7" ht="15">
      <c r="F37" s="11"/>
      <c r="G37" s="11"/>
    </row>
    <row r="38" spans="6:7" ht="15">
      <c r="F38" s="11"/>
      <c r="G38" s="11"/>
    </row>
    <row r="39" spans="6:7" ht="15">
      <c r="F39" s="11"/>
      <c r="G39" s="11"/>
    </row>
    <row r="40" spans="6:7" ht="15">
      <c r="F40" s="11"/>
      <c r="G40" s="11"/>
    </row>
    <row r="41" spans="6:7" ht="15">
      <c r="F41" s="11"/>
      <c r="G41" s="11"/>
    </row>
    <row r="42" spans="6:7" ht="15">
      <c r="F42" s="11"/>
      <c r="G42" s="11"/>
    </row>
    <row r="43" spans="6:7" ht="15">
      <c r="F43" s="11"/>
      <c r="G43" s="11"/>
    </row>
    <row r="44" spans="6:7" ht="15">
      <c r="F44" s="11"/>
      <c r="G44" s="11"/>
    </row>
    <row r="45" spans="6:7" ht="15">
      <c r="F45" s="11"/>
      <c r="G45" s="11"/>
    </row>
    <row r="46" spans="6:7" ht="15">
      <c r="F46" s="11"/>
      <c r="G46" s="11"/>
    </row>
    <row r="47" spans="6:7" ht="15">
      <c r="F47" s="11"/>
      <c r="G47" s="11"/>
    </row>
    <row r="48" spans="6:7" ht="15">
      <c r="F48" s="11"/>
      <c r="G48" s="11"/>
    </row>
    <row r="49" spans="6:7" ht="15">
      <c r="F49" s="11"/>
      <c r="G49" s="11"/>
    </row>
    <row r="50" spans="6:7" ht="15">
      <c r="F50" s="11"/>
      <c r="G50" s="11"/>
    </row>
    <row r="51" spans="6:7" ht="15">
      <c r="F51" s="11"/>
      <c r="G51" s="11"/>
    </row>
    <row r="52" spans="6:7" ht="15">
      <c r="F52" s="11"/>
      <c r="G52" s="11"/>
    </row>
    <row r="53" spans="6:7" ht="15">
      <c r="F53" s="11"/>
      <c r="G53" s="11"/>
    </row>
    <row r="54" spans="6:7" ht="15">
      <c r="F54" s="11"/>
      <c r="G54" s="11"/>
    </row>
    <row r="55" spans="6:7" ht="15">
      <c r="F55" s="11"/>
      <c r="G55" s="11"/>
    </row>
    <row r="56" spans="6:7" ht="15">
      <c r="F56" s="11"/>
      <c r="G56" s="11"/>
    </row>
    <row r="57" spans="6:7" ht="15">
      <c r="F57" s="11"/>
      <c r="G57" s="11"/>
    </row>
    <row r="58" spans="6:7" ht="15">
      <c r="F58" s="11"/>
      <c r="G58" s="11"/>
    </row>
    <row r="59" spans="6:7" ht="15">
      <c r="F59" s="11"/>
      <c r="G59" s="11"/>
    </row>
    <row r="60" spans="6:7" ht="15">
      <c r="F60" s="11"/>
      <c r="G60" s="11"/>
    </row>
    <row r="61" spans="6:7" ht="15">
      <c r="F61" s="11"/>
      <c r="G61" s="11"/>
    </row>
    <row r="62" spans="6:7" ht="15">
      <c r="F62" s="11"/>
      <c r="G62" s="11"/>
    </row>
    <row r="63" spans="6:7" ht="15">
      <c r="F63" s="11"/>
      <c r="G63" s="11"/>
    </row>
    <row r="64" spans="6:7" ht="15">
      <c r="F64" s="11"/>
      <c r="G64" s="11"/>
    </row>
    <row r="65" spans="6:7" ht="15">
      <c r="F65" s="11"/>
      <c r="G65" s="11"/>
    </row>
    <row r="66" spans="6:7" ht="15">
      <c r="F66" s="11"/>
      <c r="G66" s="11"/>
    </row>
    <row r="67" spans="6:7" ht="15">
      <c r="F67" s="11"/>
      <c r="G67" s="11"/>
    </row>
    <row r="68" spans="6:7" ht="15">
      <c r="F68" s="11"/>
      <c r="G68" s="11"/>
    </row>
    <row r="69" spans="6:7" ht="15">
      <c r="F69" s="11"/>
      <c r="G69" s="11"/>
    </row>
    <row r="70" spans="6:7" ht="15">
      <c r="F70" s="11"/>
      <c r="G70" s="11"/>
    </row>
    <row r="71" spans="6:7" ht="15">
      <c r="F71" s="11"/>
      <c r="G71" s="11"/>
    </row>
    <row r="72" spans="6:7" ht="15">
      <c r="F72" s="11"/>
      <c r="G72" s="11"/>
    </row>
    <row r="73" spans="6:7" ht="15">
      <c r="F73" s="11"/>
      <c r="G73" s="11"/>
    </row>
    <row r="74" spans="6:7" ht="15">
      <c r="F74" s="11"/>
      <c r="G74" s="11"/>
    </row>
    <row r="75" spans="6:7" ht="15">
      <c r="F75" s="11"/>
      <c r="G75" s="11"/>
    </row>
    <row r="76" spans="6:7" ht="15">
      <c r="F76" s="11"/>
      <c r="G76" s="11"/>
    </row>
    <row r="77" spans="6:7" ht="15">
      <c r="F77" s="11"/>
      <c r="G77" s="11"/>
    </row>
    <row r="78" spans="6:7" ht="15">
      <c r="F78" s="11"/>
      <c r="G78" s="11"/>
    </row>
    <row r="79" spans="6:7" ht="15">
      <c r="F79" s="11"/>
      <c r="G79" s="11"/>
    </row>
    <row r="80" spans="6:7" ht="15">
      <c r="F80" s="11"/>
      <c r="G80" s="11"/>
    </row>
    <row r="81" spans="6:7" ht="15">
      <c r="F81" s="11"/>
      <c r="G81" s="11"/>
    </row>
    <row r="82" spans="6:7" ht="15">
      <c r="F82" s="11"/>
      <c r="G82" s="11"/>
    </row>
    <row r="83" spans="6:7" ht="15">
      <c r="F83" s="11"/>
      <c r="G83" s="11"/>
    </row>
    <row r="84" spans="6:7" ht="15">
      <c r="F84" s="11"/>
      <c r="G84" s="11"/>
    </row>
    <row r="85" spans="6:7" ht="15">
      <c r="F85" s="11"/>
      <c r="G85" s="11"/>
    </row>
    <row r="86" spans="6:7" ht="15">
      <c r="F86" s="11"/>
      <c r="G86" s="11"/>
    </row>
    <row r="87" spans="6:7" ht="15">
      <c r="F87" s="11"/>
      <c r="G87" s="11"/>
    </row>
    <row r="88" spans="6:7" ht="15">
      <c r="F88" s="11"/>
      <c r="G88" s="11"/>
    </row>
    <row r="89" spans="6:7" ht="15">
      <c r="F89" s="11"/>
      <c r="G89" s="11"/>
    </row>
    <row r="90" spans="6:7" ht="15">
      <c r="F90" s="11"/>
      <c r="G90" s="11"/>
    </row>
    <row r="91" spans="6:7" ht="15">
      <c r="F91" s="11"/>
      <c r="G91" s="11"/>
    </row>
    <row r="92" spans="6:7" ht="15">
      <c r="F92" s="11"/>
      <c r="G92" s="11"/>
    </row>
    <row r="93" spans="6:7" ht="15">
      <c r="F93" s="11"/>
      <c r="G93" s="11"/>
    </row>
    <row r="94" spans="6:7" ht="15">
      <c r="F94" s="11"/>
      <c r="G94" s="11"/>
    </row>
    <row r="95" spans="6:7" ht="15">
      <c r="F95" s="11"/>
      <c r="G95" s="11"/>
    </row>
    <row r="96" spans="6:7" ht="15">
      <c r="F96" s="11"/>
      <c r="G96" s="11"/>
    </row>
    <row r="97" spans="6:7" ht="15">
      <c r="F97" s="11"/>
      <c r="G97" s="11"/>
    </row>
    <row r="98" spans="6:7" ht="15">
      <c r="F98" s="11"/>
      <c r="G98" s="11"/>
    </row>
    <row r="99" spans="6:7" ht="15">
      <c r="F99" s="11"/>
      <c r="G99" s="11"/>
    </row>
    <row r="100" spans="6:7" ht="15">
      <c r="F100" s="11"/>
      <c r="G100" s="11"/>
    </row>
    <row r="101" spans="6:7" ht="15">
      <c r="F101" s="11"/>
      <c r="G101" s="11"/>
    </row>
    <row r="102" spans="6:7" ht="15">
      <c r="F102" s="11"/>
      <c r="G102" s="11"/>
    </row>
    <row r="103" spans="6:7" ht="15">
      <c r="F103" s="11"/>
      <c r="G103" s="11"/>
    </row>
    <row r="104" spans="6:7" ht="15">
      <c r="F104" s="11"/>
      <c r="G104" s="11"/>
    </row>
    <row r="105" spans="6:7" ht="15">
      <c r="F105" s="11"/>
      <c r="G105" s="11"/>
    </row>
    <row r="106" spans="6:7" ht="15">
      <c r="F106" s="11"/>
      <c r="G106" s="11"/>
    </row>
    <row r="107" spans="6:7" ht="15">
      <c r="F107" s="11"/>
      <c r="G107" s="11"/>
    </row>
    <row r="108" spans="6:7" ht="15">
      <c r="F108" s="11"/>
      <c r="G108" s="11"/>
    </row>
    <row r="109" spans="6:7" ht="15">
      <c r="F109" s="11"/>
      <c r="G109" s="11"/>
    </row>
    <row r="110" spans="6:7" ht="15">
      <c r="F110" s="11"/>
      <c r="G110" s="11"/>
    </row>
    <row r="111" spans="6:7" ht="15">
      <c r="F111" s="11"/>
      <c r="G111" s="11"/>
    </row>
    <row r="112" spans="6:7" ht="15">
      <c r="F112" s="11"/>
      <c r="G112" s="11"/>
    </row>
    <row r="113" spans="6:7" ht="15">
      <c r="F113" s="11"/>
      <c r="G113" s="11"/>
    </row>
    <row r="114" spans="6:7" ht="15">
      <c r="F114" s="11"/>
      <c r="G114" s="11"/>
    </row>
    <row r="115" spans="6:7" ht="15">
      <c r="F115" s="11"/>
      <c r="G115" s="11"/>
    </row>
    <row r="116" spans="6:7" ht="15">
      <c r="F116" s="11"/>
      <c r="G116" s="11"/>
    </row>
    <row r="117" spans="6:7" ht="15">
      <c r="F117" s="11"/>
      <c r="G117" s="11"/>
    </row>
    <row r="118" spans="6:7" ht="15">
      <c r="F118" s="11"/>
      <c r="G118" s="11"/>
    </row>
    <row r="119" spans="6:7" ht="15">
      <c r="F119" s="11"/>
      <c r="G119" s="11"/>
    </row>
    <row r="120" spans="6:7" ht="15">
      <c r="F120" s="11"/>
      <c r="G120" s="11"/>
    </row>
    <row r="121" spans="6:7" ht="15">
      <c r="F121" s="11"/>
      <c r="G121" s="11"/>
    </row>
    <row r="122" spans="6:7" ht="15">
      <c r="F122" s="11"/>
      <c r="G122" s="11"/>
    </row>
    <row r="123" spans="6:7" ht="15">
      <c r="F123" s="11"/>
      <c r="G123" s="11"/>
    </row>
    <row r="124" spans="6:7" ht="15">
      <c r="F124" s="11"/>
      <c r="G124" s="11"/>
    </row>
    <row r="125" spans="6:7" ht="15">
      <c r="F125" s="11"/>
      <c r="G125" s="11"/>
    </row>
    <row r="126" spans="6:7" ht="15">
      <c r="F126" s="11"/>
      <c r="G126" s="11"/>
    </row>
    <row r="127" spans="6:7" ht="15">
      <c r="F127" s="11"/>
      <c r="G127" s="11"/>
    </row>
    <row r="128" spans="6:7" ht="15">
      <c r="F128" s="11"/>
      <c r="G128" s="11"/>
    </row>
    <row r="129" spans="6:7" ht="15">
      <c r="F129" s="11"/>
      <c r="G129" s="11"/>
    </row>
    <row r="130" spans="6:7" ht="15">
      <c r="F130" s="11"/>
      <c r="G130" s="11"/>
    </row>
    <row r="131" spans="6:7" ht="15">
      <c r="F131" s="11"/>
      <c r="G131" s="11"/>
    </row>
    <row r="132" spans="6:7" ht="15">
      <c r="F132" s="11"/>
      <c r="G132" s="11"/>
    </row>
    <row r="133" spans="6:7" ht="15">
      <c r="F133" s="11"/>
      <c r="G133" s="11"/>
    </row>
    <row r="134" spans="6:7" ht="15">
      <c r="F134" s="11"/>
      <c r="G134" s="11"/>
    </row>
    <row r="135" spans="6:7" ht="15">
      <c r="F135" s="11"/>
      <c r="G135" s="11"/>
    </row>
    <row r="136" spans="6:7" ht="15">
      <c r="F136" s="11"/>
      <c r="G136" s="11"/>
    </row>
    <row r="137" spans="6:7" ht="15">
      <c r="F137" s="11"/>
      <c r="G137" s="11"/>
    </row>
    <row r="138" spans="6:7" ht="15">
      <c r="F138" s="11"/>
      <c r="G138" s="11"/>
    </row>
    <row r="139" spans="6:7" ht="15">
      <c r="F139" s="11"/>
      <c r="G139" s="11"/>
    </row>
    <row r="140" spans="6:7" ht="15">
      <c r="F140" s="11"/>
      <c r="G140" s="11"/>
    </row>
    <row r="141" spans="6:7" ht="15">
      <c r="F141" s="11"/>
      <c r="G141" s="11"/>
    </row>
    <row r="142" spans="6:7" ht="15">
      <c r="F142" s="11"/>
      <c r="G142" s="11"/>
    </row>
    <row r="143" spans="6:7" ht="15">
      <c r="F143" s="11"/>
      <c r="G143" s="11"/>
    </row>
    <row r="144" spans="6:7" ht="15">
      <c r="F144" s="11"/>
      <c r="G144" s="11"/>
    </row>
    <row r="145" spans="6:7" ht="15">
      <c r="F145" s="11"/>
      <c r="G145" s="11"/>
    </row>
    <row r="146" spans="6:7" ht="15">
      <c r="F146" s="11"/>
      <c r="G146" s="11"/>
    </row>
    <row r="147" spans="6:7" ht="15">
      <c r="F147" s="11"/>
      <c r="G147" s="11"/>
    </row>
    <row r="148" spans="6:7" ht="15">
      <c r="F148" s="11"/>
      <c r="G148" s="11"/>
    </row>
    <row r="149" spans="6:7" ht="15">
      <c r="F149" s="11"/>
      <c r="G149" s="11"/>
    </row>
    <row r="150" spans="6:7" ht="15">
      <c r="F150" s="11"/>
      <c r="G150" s="11"/>
    </row>
    <row r="151" spans="6:7" ht="15">
      <c r="F151" s="11"/>
      <c r="G151" s="11"/>
    </row>
    <row r="152" spans="6:7" ht="15">
      <c r="F152" s="11"/>
      <c r="G152" s="11"/>
    </row>
    <row r="153" spans="6:7" ht="15">
      <c r="F153" s="11"/>
      <c r="G153" s="11"/>
    </row>
    <row r="154" spans="6:7" ht="15">
      <c r="F154" s="11"/>
      <c r="G154" s="11"/>
    </row>
    <row r="155" spans="6:7" ht="15">
      <c r="F155" s="11"/>
      <c r="G155" s="11"/>
    </row>
    <row r="156" spans="6:7" ht="15">
      <c r="F156" s="11"/>
      <c r="G156" s="11"/>
    </row>
    <row r="157" spans="6:7" ht="15">
      <c r="F157" s="11"/>
      <c r="G157" s="11"/>
    </row>
    <row r="158" spans="6:7" ht="15">
      <c r="F158" s="11"/>
      <c r="G158" s="11"/>
    </row>
    <row r="159" spans="6:7" ht="15">
      <c r="F159" s="11"/>
      <c r="G159" s="11"/>
    </row>
    <row r="160" spans="6:7" ht="15">
      <c r="F160" s="11"/>
      <c r="G160" s="11"/>
    </row>
    <row r="161" spans="6:7" ht="15">
      <c r="F161" s="11"/>
      <c r="G161" s="11"/>
    </row>
    <row r="162" spans="6:7" ht="15">
      <c r="F162" s="11"/>
      <c r="G162" s="11"/>
    </row>
    <row r="163" spans="6:7" ht="15">
      <c r="F163" s="11"/>
      <c r="G163" s="11"/>
    </row>
    <row r="164" spans="6:7" ht="15">
      <c r="F164" s="11"/>
      <c r="G164" s="11"/>
    </row>
    <row r="165" spans="6:7" ht="15">
      <c r="F165" s="11"/>
      <c r="G165" s="11"/>
    </row>
    <row r="166" spans="6:7" ht="15">
      <c r="F166" s="11"/>
      <c r="G166" s="11"/>
    </row>
    <row r="167" spans="6:7" ht="15">
      <c r="F167" s="11"/>
      <c r="G167" s="11"/>
    </row>
    <row r="168" spans="6:7" ht="15">
      <c r="F168" s="11"/>
      <c r="G168" s="11"/>
    </row>
    <row r="169" spans="6:7" ht="15">
      <c r="F169" s="11"/>
      <c r="G169" s="11"/>
    </row>
    <row r="170" spans="6:7" ht="15">
      <c r="F170" s="11"/>
      <c r="G170" s="11"/>
    </row>
    <row r="171" spans="6:7" ht="15">
      <c r="F171" s="11"/>
      <c r="G171" s="11"/>
    </row>
    <row r="172" spans="6:7" ht="15">
      <c r="F172" s="11"/>
      <c r="G172" s="11"/>
    </row>
    <row r="173" spans="6:7" ht="15">
      <c r="F173" s="11"/>
      <c r="G173" s="11"/>
    </row>
    <row r="174" spans="6:7" ht="15">
      <c r="F174" s="11"/>
      <c r="G174" s="11"/>
    </row>
    <row r="175" spans="6:7" ht="15">
      <c r="F175" s="11"/>
      <c r="G175" s="11"/>
    </row>
    <row r="176" spans="6:7" ht="15">
      <c r="F176" s="11"/>
      <c r="G176" s="11"/>
    </row>
    <row r="177" spans="6:7" ht="15">
      <c r="F177" s="11"/>
      <c r="G177" s="11"/>
    </row>
    <row r="178" spans="6:7" ht="15">
      <c r="F178" s="11"/>
      <c r="G178" s="11"/>
    </row>
    <row r="179" spans="6:7" ht="15">
      <c r="F179" s="11"/>
      <c r="G179" s="11"/>
    </row>
    <row r="180" spans="6:7" ht="15">
      <c r="F180" s="11"/>
      <c r="G180" s="11"/>
    </row>
    <row r="181" spans="6:7" ht="15">
      <c r="F181" s="11"/>
      <c r="G181" s="11"/>
    </row>
    <row r="182" spans="6:7" ht="15">
      <c r="F182" s="11"/>
      <c r="G182" s="11"/>
    </row>
    <row r="183" spans="6:7" ht="15">
      <c r="F183" s="11"/>
      <c r="G183" s="11"/>
    </row>
    <row r="184" spans="6:7" ht="15">
      <c r="F184" s="11"/>
      <c r="G184" s="11"/>
    </row>
    <row r="185" spans="6:7" ht="15">
      <c r="F185" s="11"/>
      <c r="G185" s="11"/>
    </row>
    <row r="186" spans="6:7" ht="15">
      <c r="F186" s="11"/>
      <c r="G186" s="11"/>
    </row>
    <row r="187" spans="6:7" ht="15">
      <c r="F187" s="11"/>
      <c r="G187" s="11"/>
    </row>
    <row r="188" spans="6:7" ht="15">
      <c r="F188" s="11"/>
      <c r="G188" s="11"/>
    </row>
    <row r="189" spans="6:7" ht="15">
      <c r="F189" s="11"/>
      <c r="G189" s="11"/>
    </row>
    <row r="190" spans="6:7" ht="15">
      <c r="F190" s="11"/>
      <c r="G190" s="11"/>
    </row>
    <row r="191" spans="6:7" ht="15">
      <c r="F191" s="11"/>
      <c r="G191" s="11"/>
    </row>
    <row r="192" spans="6:7" ht="15">
      <c r="F192" s="11"/>
      <c r="G192" s="11"/>
    </row>
    <row r="193" spans="6:7" ht="15">
      <c r="F193" s="11"/>
      <c r="G193" s="11"/>
    </row>
    <row r="194" spans="6:7" ht="15">
      <c r="F194" s="11"/>
      <c r="G194" s="11"/>
    </row>
    <row r="195" spans="6:7" ht="15">
      <c r="F195" s="11"/>
      <c r="G195" s="11"/>
    </row>
    <row r="196" spans="6:7" ht="15">
      <c r="F196" s="11"/>
      <c r="G196" s="11"/>
    </row>
    <row r="197" spans="6:7" ht="15">
      <c r="F197" s="11"/>
      <c r="G197" s="11"/>
    </row>
    <row r="198" spans="6:7" ht="15">
      <c r="F198" s="11"/>
      <c r="G198" s="11"/>
    </row>
    <row r="199" spans="6:7" ht="15">
      <c r="F199" s="11"/>
      <c r="G199" s="11"/>
    </row>
    <row r="200" spans="6:7" ht="15">
      <c r="F200" s="11"/>
      <c r="G200" s="11"/>
    </row>
    <row r="201" spans="6:7" ht="15">
      <c r="F201" s="11"/>
      <c r="G201" s="11"/>
    </row>
    <row r="202" spans="6:7" ht="15">
      <c r="F202" s="11"/>
      <c r="G202" s="11"/>
    </row>
    <row r="203" spans="6:7" ht="15">
      <c r="F203" s="11"/>
      <c r="G203" s="11"/>
    </row>
    <row r="204" spans="6:7" ht="15">
      <c r="F204" s="11"/>
      <c r="G204" s="11"/>
    </row>
    <row r="205" spans="6:7" ht="15">
      <c r="F205" s="11"/>
      <c r="G205" s="11"/>
    </row>
    <row r="206" spans="6:7" ht="15">
      <c r="F206" s="11"/>
      <c r="G206" s="11"/>
    </row>
    <row r="207" spans="6:7" ht="15">
      <c r="F207" s="11"/>
      <c r="G207" s="11"/>
    </row>
    <row r="208" spans="6:7" ht="15">
      <c r="F208" s="11"/>
      <c r="G208" s="11"/>
    </row>
    <row r="209" spans="6:7" ht="15">
      <c r="F209" s="11"/>
      <c r="G209" s="11"/>
    </row>
    <row r="210" spans="6:7" ht="15">
      <c r="F210" s="11"/>
      <c r="G210" s="11"/>
    </row>
    <row r="211" spans="6:7" ht="15">
      <c r="F211" s="11"/>
      <c r="G211" s="11"/>
    </row>
    <row r="212" spans="6:7" ht="15">
      <c r="F212" s="11"/>
      <c r="G212" s="11"/>
    </row>
    <row r="213" spans="6:7" ht="15">
      <c r="F213" s="11"/>
      <c r="G213" s="11"/>
    </row>
    <row r="214" spans="6:7" ht="15">
      <c r="F214" s="11"/>
      <c r="G214" s="11"/>
    </row>
    <row r="215" spans="6:7" ht="15">
      <c r="F215" s="11"/>
      <c r="G215" s="11"/>
    </row>
    <row r="216" spans="6:7" ht="15">
      <c r="F216" s="11"/>
      <c r="G216" s="11"/>
    </row>
    <row r="217" spans="6:7" ht="15">
      <c r="F217" s="11"/>
      <c r="G217" s="11"/>
    </row>
    <row r="218" spans="6:7" ht="15">
      <c r="F218" s="11"/>
      <c r="G218" s="11"/>
    </row>
    <row r="219" spans="6:7" ht="15">
      <c r="F219" s="11"/>
      <c r="G219" s="11"/>
    </row>
    <row r="220" spans="6:7" ht="15">
      <c r="F220" s="11"/>
      <c r="G220" s="11"/>
    </row>
    <row r="221" spans="6:7" ht="15">
      <c r="F221" s="11"/>
      <c r="G221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M21" sqref="M21"/>
    </sheetView>
  </sheetViews>
  <sheetFormatPr defaultColWidth="9.140625" defaultRowHeight="12.75"/>
  <cols>
    <col min="1" max="1" width="3.7109375" style="5" customWidth="1"/>
    <col min="2" max="2" width="9.7109375" style="5" customWidth="1"/>
    <col min="3" max="3" width="50.7109375" style="5" customWidth="1"/>
    <col min="4" max="4" width="20.7109375" style="10" customWidth="1"/>
    <col min="5" max="5" width="8.7109375" style="7" customWidth="1"/>
    <col min="6" max="6" width="8.7109375" style="6" customWidth="1"/>
    <col min="7" max="7" width="20.7109375" style="6" customWidth="1"/>
    <col min="8" max="8" width="12.7109375" style="5" customWidth="1"/>
    <col min="9" max="10" width="12.7109375" style="184" customWidth="1"/>
    <col min="11" max="16384" width="9.140625" style="5" customWidth="1"/>
  </cols>
  <sheetData>
    <row r="1" spans="1:12" s="19" customFormat="1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s="19" customFormat="1" ht="29.25" customHeight="1" thickBot="1">
      <c r="A2" s="22"/>
      <c r="B2" s="20"/>
      <c r="C2" s="20" t="s">
        <v>614</v>
      </c>
      <c r="E2" s="25"/>
      <c r="F2" s="25"/>
      <c r="G2" s="23"/>
      <c r="H2" s="24"/>
      <c r="I2" s="102"/>
      <c r="J2" s="102"/>
    </row>
    <row r="3" spans="1:11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K3" s="20" t="s">
        <v>784</v>
      </c>
    </row>
    <row r="4" spans="1:10" s="19" customFormat="1" ht="14.25" customHeight="1">
      <c r="A4" s="36" t="s">
        <v>843</v>
      </c>
      <c r="B4" s="37" t="s">
        <v>626</v>
      </c>
      <c r="C4" s="13" t="s">
        <v>46</v>
      </c>
      <c r="D4" s="13" t="s">
        <v>143</v>
      </c>
      <c r="E4" s="14">
        <v>59</v>
      </c>
      <c r="F4" s="14">
        <f>(E4*20%)+E4</f>
        <v>70.8</v>
      </c>
      <c r="G4" s="175" t="s">
        <v>573</v>
      </c>
      <c r="H4" s="14">
        <v>3561</v>
      </c>
      <c r="I4" s="111"/>
      <c r="J4" s="109"/>
    </row>
    <row r="5" spans="1:10" s="19" customFormat="1" ht="13.5" customHeight="1">
      <c r="A5" s="36" t="s">
        <v>843</v>
      </c>
      <c r="B5" s="33" t="s">
        <v>626</v>
      </c>
      <c r="C5" s="13" t="s">
        <v>47</v>
      </c>
      <c r="D5" s="13" t="s">
        <v>143</v>
      </c>
      <c r="E5" s="14">
        <v>190</v>
      </c>
      <c r="F5" s="14">
        <f>(E5*20%)+E5</f>
        <v>228</v>
      </c>
      <c r="G5" s="175" t="s">
        <v>574</v>
      </c>
      <c r="H5" s="14">
        <v>2453</v>
      </c>
      <c r="I5" s="111"/>
      <c r="J5" s="109"/>
    </row>
    <row r="6" spans="1:10" s="19" customFormat="1" ht="15">
      <c r="A6" s="200" t="s">
        <v>843</v>
      </c>
      <c r="B6" s="111" t="s">
        <v>630</v>
      </c>
      <c r="C6" s="197" t="s">
        <v>44</v>
      </c>
      <c r="D6" s="197" t="s">
        <v>143</v>
      </c>
      <c r="E6" s="14">
        <v>31</v>
      </c>
      <c r="F6" s="14">
        <f>(E6*20%)+E6</f>
        <v>37.2</v>
      </c>
      <c r="G6" s="175" t="s">
        <v>575</v>
      </c>
      <c r="H6" s="14">
        <v>16655</v>
      </c>
      <c r="I6" s="111"/>
      <c r="J6" s="109"/>
    </row>
    <row r="7" spans="1:10" s="19" customFormat="1" ht="15">
      <c r="A7" s="200" t="s">
        <v>843</v>
      </c>
      <c r="B7" s="111" t="s">
        <v>630</v>
      </c>
      <c r="C7" s="197" t="s">
        <v>95</v>
      </c>
      <c r="D7" s="197" t="s">
        <v>174</v>
      </c>
      <c r="E7" s="14">
        <v>1</v>
      </c>
      <c r="F7" s="14">
        <f>(E7*20%)+E7</f>
        <v>1.2</v>
      </c>
      <c r="G7" s="175" t="s">
        <v>576</v>
      </c>
      <c r="H7" s="14">
        <v>3162</v>
      </c>
      <c r="I7" s="111"/>
      <c r="J7" s="109"/>
    </row>
    <row r="8" spans="1:10" s="19" customFormat="1" ht="15">
      <c r="A8" s="31"/>
      <c r="B8" s="32"/>
      <c r="C8" s="13"/>
      <c r="D8" s="13"/>
      <c r="E8" s="14"/>
      <c r="F8" s="14"/>
      <c r="G8" s="175" t="s">
        <v>577</v>
      </c>
      <c r="H8" s="14">
        <v>3337</v>
      </c>
      <c r="I8" s="111"/>
      <c r="J8" s="109"/>
    </row>
    <row r="9" spans="1:12" s="19" customFormat="1" ht="15">
      <c r="A9" s="31"/>
      <c r="B9" s="32"/>
      <c r="C9" s="13"/>
      <c r="D9" s="13"/>
      <c r="E9" s="14"/>
      <c r="F9" s="14"/>
      <c r="G9" s="175" t="s">
        <v>578</v>
      </c>
      <c r="H9" s="14">
        <v>31816</v>
      </c>
      <c r="I9" s="111"/>
      <c r="J9" s="109"/>
      <c r="L9" s="25">
        <f>E4+E5+E6+E7</f>
        <v>281</v>
      </c>
    </row>
    <row r="10" spans="1:10" s="19" customFormat="1" ht="15">
      <c r="A10" s="31"/>
      <c r="B10" s="32"/>
      <c r="C10" s="13"/>
      <c r="D10" s="13"/>
      <c r="E10" s="14"/>
      <c r="F10" s="14"/>
      <c r="G10" s="175" t="s">
        <v>579</v>
      </c>
      <c r="H10" s="14">
        <v>12324</v>
      </c>
      <c r="I10" s="111"/>
      <c r="J10" s="109"/>
    </row>
    <row r="11" spans="1:10" s="19" customFormat="1" ht="15">
      <c r="A11" s="31"/>
      <c r="B11" s="32"/>
      <c r="C11" s="13"/>
      <c r="D11" s="13"/>
      <c r="E11" s="14"/>
      <c r="F11" s="14"/>
      <c r="G11" s="175" t="s">
        <v>580</v>
      </c>
      <c r="H11" s="14">
        <v>3973</v>
      </c>
      <c r="I11" s="111"/>
      <c r="J11" s="109"/>
    </row>
    <row r="12" spans="1:12" s="19" customFormat="1" ht="15">
      <c r="A12" s="31"/>
      <c r="B12" s="32"/>
      <c r="C12" s="13"/>
      <c r="D12" s="13"/>
      <c r="E12" s="14"/>
      <c r="F12" s="14"/>
      <c r="G12" s="175" t="s">
        <v>581</v>
      </c>
      <c r="H12" s="14">
        <v>5160</v>
      </c>
      <c r="I12" s="111"/>
      <c r="J12" s="109"/>
      <c r="L12" s="25"/>
    </row>
    <row r="13" spans="1:10" s="19" customFormat="1" ht="15">
      <c r="A13" s="31"/>
      <c r="B13" s="32"/>
      <c r="C13" s="13"/>
      <c r="D13" s="13"/>
      <c r="E13" s="14"/>
      <c r="F13" s="14"/>
      <c r="G13" s="175" t="s">
        <v>582</v>
      </c>
      <c r="H13" s="14">
        <v>13169</v>
      </c>
      <c r="I13" s="111"/>
      <c r="J13" s="109"/>
    </row>
    <row r="14" spans="1:10" s="19" customFormat="1" ht="15">
      <c r="A14" s="31"/>
      <c r="B14" s="32"/>
      <c r="C14" s="13"/>
      <c r="D14" s="13"/>
      <c r="E14" s="14"/>
      <c r="F14" s="14"/>
      <c r="G14" s="175" t="s">
        <v>583</v>
      </c>
      <c r="H14" s="14">
        <v>3818</v>
      </c>
      <c r="I14" s="111"/>
      <c r="J14" s="109"/>
    </row>
    <row r="15" spans="1:10" s="19" customFormat="1" ht="15">
      <c r="A15" s="31"/>
      <c r="B15" s="32"/>
      <c r="C15" s="13"/>
      <c r="D15" s="13"/>
      <c r="E15" s="14"/>
      <c r="F15" s="14"/>
      <c r="G15" s="175" t="s">
        <v>584</v>
      </c>
      <c r="H15" s="14">
        <v>7398</v>
      </c>
      <c r="I15" s="111"/>
      <c r="J15" s="109"/>
    </row>
    <row r="16" spans="1:10" s="19" customFormat="1" ht="15">
      <c r="A16" s="31"/>
      <c r="B16" s="32"/>
      <c r="C16" s="13"/>
      <c r="D16" s="13"/>
      <c r="E16" s="14"/>
      <c r="F16" s="14"/>
      <c r="G16" s="175" t="s">
        <v>585</v>
      </c>
      <c r="H16" s="14">
        <v>3898</v>
      </c>
      <c r="I16" s="111"/>
      <c r="J16" s="109"/>
    </row>
    <row r="17" spans="1:10" s="19" customFormat="1" ht="15">
      <c r="A17" s="31"/>
      <c r="B17" s="32"/>
      <c r="C17" s="13"/>
      <c r="D17" s="13"/>
      <c r="E17" s="14"/>
      <c r="F17" s="14"/>
      <c r="G17" s="175" t="s">
        <v>586</v>
      </c>
      <c r="H17" s="14">
        <v>5588</v>
      </c>
      <c r="I17" s="111"/>
      <c r="J17" s="109"/>
    </row>
    <row r="18" spans="1:10" s="19" customFormat="1" ht="15">
      <c r="A18" s="31"/>
      <c r="B18" s="32"/>
      <c r="C18" s="13"/>
      <c r="D18" s="13"/>
      <c r="E18" s="14"/>
      <c r="F18" s="14"/>
      <c r="G18" s="175" t="s">
        <v>587</v>
      </c>
      <c r="H18" s="14">
        <v>11500</v>
      </c>
      <c r="I18" s="111"/>
      <c r="J18" s="109"/>
    </row>
    <row r="19" spans="1:10" s="19" customFormat="1" ht="15">
      <c r="A19" s="31"/>
      <c r="B19" s="32"/>
      <c r="C19" s="13"/>
      <c r="D19" s="13"/>
      <c r="E19" s="14"/>
      <c r="F19" s="14"/>
      <c r="G19" s="175" t="s">
        <v>588</v>
      </c>
      <c r="H19" s="14">
        <v>11525</v>
      </c>
      <c r="I19" s="111"/>
      <c r="J19" s="109"/>
    </row>
    <row r="20" spans="1:10" s="20" customFormat="1" ht="14.25">
      <c r="A20" s="50"/>
      <c r="B20" s="32"/>
      <c r="C20" s="32" t="s">
        <v>844</v>
      </c>
      <c r="D20" s="32"/>
      <c r="E20" s="60">
        <f>SUM(E4:E19)</f>
        <v>281</v>
      </c>
      <c r="F20" s="186">
        <f>(E20*20%)+E20</f>
        <v>337.2</v>
      </c>
      <c r="G20" s="187"/>
      <c r="H20" s="186">
        <f>SUM(H4:H19)</f>
        <v>139337</v>
      </c>
      <c r="I20" s="69">
        <f>D22*H20</f>
        <v>281.7561885788117</v>
      </c>
      <c r="J20" s="122">
        <f>D23*H20</f>
        <v>166440.2401400208</v>
      </c>
    </row>
    <row r="21" spans="1:10" s="20" customFormat="1" ht="15" thickBot="1">
      <c r="A21" s="42"/>
      <c r="B21" s="43"/>
      <c r="C21" s="15" t="s">
        <v>845</v>
      </c>
      <c r="D21" s="15"/>
      <c r="E21" s="16">
        <f>SUM(E4:E19)</f>
        <v>281</v>
      </c>
      <c r="F21" s="16">
        <f>(E21*20%)+E21</f>
        <v>337.2</v>
      </c>
      <c r="G21" s="176"/>
      <c r="H21" s="16">
        <f>SUM(H4:H19)</f>
        <v>139337</v>
      </c>
      <c r="I21" s="54">
        <f>D22*H21</f>
        <v>281.7561885788117</v>
      </c>
      <c r="J21" s="110">
        <f>D23*H21</f>
        <v>166440.2401400208</v>
      </c>
    </row>
    <row r="22" spans="3:11" s="101" customFormat="1" ht="12.75">
      <c r="C22" s="101" t="s">
        <v>762</v>
      </c>
      <c r="D22" s="106">
        <v>0.00202212038854584</v>
      </c>
      <c r="E22" s="107"/>
      <c r="F22" s="107"/>
      <c r="G22" s="107"/>
      <c r="H22" s="128"/>
      <c r="I22" s="63"/>
      <c r="J22" s="107"/>
      <c r="K22" s="107"/>
    </row>
    <row r="23" spans="3:11" s="101" customFormat="1" ht="12.75">
      <c r="C23" s="101" t="s">
        <v>763</v>
      </c>
      <c r="D23" s="106">
        <v>1.1945157434136</v>
      </c>
      <c r="E23" s="107"/>
      <c r="F23" s="107"/>
      <c r="G23" s="107"/>
      <c r="H23" s="128"/>
      <c r="I23" s="103"/>
      <c r="J23" s="107"/>
      <c r="K23" s="107"/>
    </row>
    <row r="24" spans="3:11" s="101" customFormat="1" ht="12.75">
      <c r="C24" s="101" t="s">
        <v>766</v>
      </c>
      <c r="D24" s="106">
        <v>590.724345681818</v>
      </c>
      <c r="E24" s="107"/>
      <c r="F24" s="107"/>
      <c r="G24" s="107"/>
      <c r="H24" s="128"/>
      <c r="I24" s="103"/>
      <c r="J24" s="107"/>
      <c r="K24" s="107"/>
    </row>
    <row r="27" spans="1:7" ht="15">
      <c r="A27" s="5" t="s">
        <v>848</v>
      </c>
      <c r="F27" s="11"/>
      <c r="G27" s="11"/>
    </row>
    <row r="28" spans="6:7" ht="15">
      <c r="F28" s="11"/>
      <c r="G28" s="11"/>
    </row>
    <row r="29" spans="6:7" ht="15">
      <c r="F29" s="11"/>
      <c r="G29" s="11"/>
    </row>
    <row r="30" spans="6:7" ht="15">
      <c r="F30" s="11"/>
      <c r="G30" s="11"/>
    </row>
    <row r="31" spans="6:7" ht="15">
      <c r="F31" s="11"/>
      <c r="G31" s="11"/>
    </row>
    <row r="32" spans="6:7" ht="15">
      <c r="F32" s="11"/>
      <c r="G32" s="11"/>
    </row>
    <row r="33" spans="6:7" ht="15">
      <c r="F33" s="11"/>
      <c r="G33" s="11"/>
    </row>
    <row r="34" spans="6:7" ht="15">
      <c r="F34" s="11"/>
      <c r="G34" s="11"/>
    </row>
    <row r="35" spans="6:7" ht="15">
      <c r="F35" s="11"/>
      <c r="G35" s="11"/>
    </row>
    <row r="36" spans="6:7" ht="15">
      <c r="F36" s="11"/>
      <c r="G36" s="11"/>
    </row>
    <row r="37" spans="6:7" ht="15">
      <c r="F37" s="11"/>
      <c r="G37" s="11"/>
    </row>
    <row r="38" spans="6:7" ht="15">
      <c r="F38" s="11"/>
      <c r="G38" s="11"/>
    </row>
    <row r="39" spans="6:7" ht="15">
      <c r="F39" s="11"/>
      <c r="G39" s="11"/>
    </row>
    <row r="40" spans="6:7" ht="15">
      <c r="F40" s="11"/>
      <c r="G40" s="11"/>
    </row>
    <row r="41" spans="6:7" ht="15">
      <c r="F41" s="11"/>
      <c r="G41" s="11"/>
    </row>
    <row r="42" spans="6:7" ht="15">
      <c r="F42" s="11"/>
      <c r="G42" s="11"/>
    </row>
    <row r="43" spans="6:7" ht="15">
      <c r="F43" s="11"/>
      <c r="G43" s="11"/>
    </row>
    <row r="44" spans="6:7" ht="15">
      <c r="F44" s="11"/>
      <c r="G44" s="11"/>
    </row>
    <row r="45" spans="6:7" ht="15">
      <c r="F45" s="11"/>
      <c r="G45" s="11"/>
    </row>
    <row r="46" spans="6:7" ht="15">
      <c r="F46" s="11"/>
      <c r="G46" s="11"/>
    </row>
    <row r="47" spans="6:7" ht="15">
      <c r="F47" s="11"/>
      <c r="G47" s="11"/>
    </row>
    <row r="48" spans="6:7" ht="15">
      <c r="F48" s="11"/>
      <c r="G48" s="11"/>
    </row>
    <row r="49" spans="6:7" ht="15">
      <c r="F49" s="11"/>
      <c r="G49" s="11"/>
    </row>
    <row r="50" spans="6:7" ht="15">
      <c r="F50" s="11"/>
      <c r="G50" s="11"/>
    </row>
    <row r="51" spans="6:7" ht="15">
      <c r="F51" s="11"/>
      <c r="G51" s="11"/>
    </row>
    <row r="52" spans="6:7" ht="15">
      <c r="F52" s="11"/>
      <c r="G52" s="11"/>
    </row>
    <row r="53" spans="6:7" ht="15">
      <c r="F53" s="11"/>
      <c r="G53" s="11"/>
    </row>
    <row r="54" spans="6:7" ht="15">
      <c r="F54" s="11"/>
      <c r="G54" s="11"/>
    </row>
    <row r="55" spans="6:7" ht="15">
      <c r="F55" s="11"/>
      <c r="G55" s="11"/>
    </row>
    <row r="56" spans="6:7" ht="15">
      <c r="F56" s="11"/>
      <c r="G56" s="11"/>
    </row>
    <row r="57" spans="6:7" ht="15">
      <c r="F57" s="11"/>
      <c r="G57" s="11"/>
    </row>
    <row r="58" spans="6:7" ht="15">
      <c r="F58" s="11"/>
      <c r="G58" s="11"/>
    </row>
    <row r="59" spans="6:7" ht="15">
      <c r="F59" s="11"/>
      <c r="G59" s="11"/>
    </row>
    <row r="60" spans="6:7" ht="15">
      <c r="F60" s="11"/>
      <c r="G60" s="11"/>
    </row>
    <row r="61" spans="6:7" ht="15">
      <c r="F61" s="11"/>
      <c r="G61" s="11"/>
    </row>
    <row r="62" spans="6:7" ht="15">
      <c r="F62" s="11"/>
      <c r="G62" s="11"/>
    </row>
    <row r="63" spans="6:7" ht="15">
      <c r="F63" s="11"/>
      <c r="G63" s="11"/>
    </row>
    <row r="64" spans="6:7" ht="15">
      <c r="F64" s="11"/>
      <c r="G64" s="11"/>
    </row>
    <row r="65" spans="6:7" ht="15">
      <c r="F65" s="11"/>
      <c r="G65" s="11"/>
    </row>
    <row r="66" spans="6:7" ht="15">
      <c r="F66" s="11"/>
      <c r="G66" s="11"/>
    </row>
    <row r="67" spans="6:7" ht="15">
      <c r="F67" s="11"/>
      <c r="G67" s="11"/>
    </row>
    <row r="68" spans="6:7" ht="15">
      <c r="F68" s="11"/>
      <c r="G68" s="11"/>
    </row>
    <row r="69" spans="6:7" ht="15">
      <c r="F69" s="11"/>
      <c r="G69" s="11"/>
    </row>
    <row r="70" spans="6:7" ht="15">
      <c r="F70" s="11"/>
      <c r="G70" s="11"/>
    </row>
    <row r="71" spans="6:7" ht="15">
      <c r="F71" s="11"/>
      <c r="G71" s="11"/>
    </row>
    <row r="72" spans="6:7" ht="15">
      <c r="F72" s="11"/>
      <c r="G72" s="11"/>
    </row>
    <row r="73" spans="6:7" ht="15">
      <c r="F73" s="11"/>
      <c r="G73" s="11"/>
    </row>
    <row r="74" spans="6:7" ht="15">
      <c r="F74" s="11"/>
      <c r="G74" s="11"/>
    </row>
    <row r="75" spans="6:7" ht="15">
      <c r="F75" s="11"/>
      <c r="G75" s="11"/>
    </row>
    <row r="76" spans="6:7" ht="15">
      <c r="F76" s="11"/>
      <c r="G76" s="11"/>
    </row>
    <row r="77" spans="6:7" ht="15">
      <c r="F77" s="11"/>
      <c r="G77" s="11"/>
    </row>
    <row r="78" spans="6:7" ht="15">
      <c r="F78" s="11"/>
      <c r="G78" s="11"/>
    </row>
    <row r="79" spans="6:7" ht="15">
      <c r="F79" s="11"/>
      <c r="G79" s="11"/>
    </row>
    <row r="80" spans="6:7" ht="15">
      <c r="F80" s="11"/>
      <c r="G80" s="11"/>
    </row>
    <row r="81" spans="6:7" ht="15">
      <c r="F81" s="11"/>
      <c r="G81" s="11"/>
    </row>
    <row r="82" spans="6:7" ht="15">
      <c r="F82" s="11"/>
      <c r="G82" s="11"/>
    </row>
    <row r="83" spans="6:7" ht="15">
      <c r="F83" s="11"/>
      <c r="G83" s="11"/>
    </row>
    <row r="84" spans="6:7" ht="15">
      <c r="F84" s="11"/>
      <c r="G84" s="11"/>
    </row>
    <row r="85" spans="6:7" ht="15">
      <c r="F85" s="11"/>
      <c r="G85" s="11"/>
    </row>
    <row r="86" spans="6:7" ht="15">
      <c r="F86" s="11"/>
      <c r="G86" s="11"/>
    </row>
    <row r="87" spans="6:7" ht="15">
      <c r="F87" s="11"/>
      <c r="G87" s="11"/>
    </row>
    <row r="88" spans="6:7" ht="15">
      <c r="F88" s="11"/>
      <c r="G88" s="11"/>
    </row>
    <row r="89" spans="6:7" ht="15">
      <c r="F89" s="11"/>
      <c r="G89" s="11"/>
    </row>
    <row r="90" spans="6:7" ht="15">
      <c r="F90" s="11"/>
      <c r="G90" s="11"/>
    </row>
    <row r="91" spans="6:7" ht="15">
      <c r="F91" s="11"/>
      <c r="G91" s="11"/>
    </row>
    <row r="92" spans="6:7" ht="15">
      <c r="F92" s="11"/>
      <c r="G92" s="11"/>
    </row>
    <row r="93" spans="6:7" ht="15">
      <c r="F93" s="11"/>
      <c r="G93" s="11"/>
    </row>
    <row r="94" spans="6:7" ht="15">
      <c r="F94" s="11"/>
      <c r="G94" s="11"/>
    </row>
    <row r="95" spans="6:7" ht="15">
      <c r="F95" s="11"/>
      <c r="G95" s="11"/>
    </row>
    <row r="96" spans="6:7" ht="15">
      <c r="F96" s="11"/>
      <c r="G96" s="11"/>
    </row>
    <row r="97" spans="6:7" ht="15">
      <c r="F97" s="11"/>
      <c r="G97" s="11"/>
    </row>
    <row r="98" spans="6:7" ht="15">
      <c r="F98" s="11"/>
      <c r="G98" s="11"/>
    </row>
    <row r="99" spans="6:7" ht="15">
      <c r="F99" s="11"/>
      <c r="G99" s="11"/>
    </row>
    <row r="100" spans="6:7" ht="15">
      <c r="F100" s="11"/>
      <c r="G100" s="11"/>
    </row>
    <row r="101" spans="6:7" ht="15">
      <c r="F101" s="11"/>
      <c r="G101" s="11"/>
    </row>
    <row r="102" spans="6:7" ht="15">
      <c r="F102" s="11"/>
      <c r="G102" s="11"/>
    </row>
    <row r="103" spans="6:7" ht="15">
      <c r="F103" s="11"/>
      <c r="G103" s="11"/>
    </row>
    <row r="104" spans="6:7" ht="15">
      <c r="F104" s="11"/>
      <c r="G104" s="11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U553"/>
  <sheetViews>
    <sheetView workbookViewId="0" topLeftCell="A1">
      <selection activeCell="M29" sqref="M29"/>
    </sheetView>
  </sheetViews>
  <sheetFormatPr defaultColWidth="9.140625" defaultRowHeight="12.75"/>
  <cols>
    <col min="1" max="1" width="3.7109375" style="19" customWidth="1"/>
    <col min="2" max="2" width="9.7109375" style="19" hidden="1" customWidth="1"/>
    <col min="3" max="3" width="50.7109375" style="19" customWidth="1"/>
    <col min="4" max="4" width="20.7109375" style="23" hidden="1" customWidth="1"/>
    <col min="5" max="6" width="8.7109375" style="19" customWidth="1"/>
    <col min="7" max="7" width="20.7109375" style="25" hidden="1" customWidth="1"/>
    <col min="8" max="8" width="12.7109375" style="25" customWidth="1"/>
    <col min="9" max="10" width="12.7109375" style="19" customWidth="1"/>
    <col min="11" max="11" width="12.421875" style="25" customWidth="1"/>
    <col min="12" max="12" width="9.57421875" style="21" bestFit="1" customWidth="1"/>
    <col min="13" max="16384" width="9.140625" style="19" customWidth="1"/>
  </cols>
  <sheetData>
    <row r="1" spans="1:10" ht="76.5" customHeight="1" thickBot="1">
      <c r="A1" s="257" t="s">
        <v>632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2" ht="66.75" customHeight="1">
      <c r="A2" s="210" t="s">
        <v>191</v>
      </c>
      <c r="B2" s="49" t="s">
        <v>625</v>
      </c>
      <c r="C2" s="49" t="s">
        <v>1</v>
      </c>
      <c r="D2" s="211" t="s">
        <v>591</v>
      </c>
      <c r="E2" s="212" t="s">
        <v>589</v>
      </c>
      <c r="F2" s="212" t="s">
        <v>631</v>
      </c>
      <c r="G2" s="213" t="s">
        <v>592</v>
      </c>
      <c r="H2" s="214" t="s">
        <v>627</v>
      </c>
      <c r="I2" s="223" t="s">
        <v>767</v>
      </c>
      <c r="J2" s="224" t="s">
        <v>768</v>
      </c>
      <c r="L2" s="19"/>
    </row>
    <row r="3" spans="1:12" ht="14.25" customHeight="1" hidden="1">
      <c r="A3" s="36" t="s">
        <v>624</v>
      </c>
      <c r="B3" s="37" t="s">
        <v>769</v>
      </c>
      <c r="C3" s="33" t="s">
        <v>62</v>
      </c>
      <c r="D3" s="33" t="s">
        <v>152</v>
      </c>
      <c r="E3" s="40">
        <v>323</v>
      </c>
      <c r="F3" s="40">
        <f>(E3*20%)+E3</f>
        <v>387.6</v>
      </c>
      <c r="G3" s="38" t="s">
        <v>192</v>
      </c>
      <c r="H3" s="39">
        <v>18891</v>
      </c>
      <c r="I3" s="33"/>
      <c r="J3" s="41"/>
      <c r="K3" s="25" t="s">
        <v>791</v>
      </c>
      <c r="L3" s="19"/>
    </row>
    <row r="4" spans="1:12" ht="13.5" customHeight="1" hidden="1">
      <c r="A4" s="36"/>
      <c r="B4" s="33"/>
      <c r="C4" s="33"/>
      <c r="D4" s="33"/>
      <c r="E4" s="35"/>
      <c r="F4" s="35"/>
      <c r="G4" s="38" t="s">
        <v>193</v>
      </c>
      <c r="H4" s="39">
        <v>7871</v>
      </c>
      <c r="I4" s="40"/>
      <c r="J4" s="41"/>
      <c r="L4" s="19"/>
    </row>
    <row r="5" spans="1:12" ht="12.75" hidden="1">
      <c r="A5" s="36"/>
      <c r="B5" s="33"/>
      <c r="C5" s="33" t="s">
        <v>114</v>
      </c>
      <c r="D5" s="33"/>
      <c r="E5" s="35"/>
      <c r="F5" s="35"/>
      <c r="G5" s="38" t="s">
        <v>194</v>
      </c>
      <c r="H5" s="39">
        <v>32095</v>
      </c>
      <c r="I5" s="33"/>
      <c r="J5" s="41"/>
      <c r="L5" s="19"/>
    </row>
    <row r="6" spans="1:12" ht="12.75" hidden="1">
      <c r="A6" s="36"/>
      <c r="B6" s="33"/>
      <c r="C6" s="33"/>
      <c r="D6" s="33"/>
      <c r="E6" s="35"/>
      <c r="F6" s="35"/>
      <c r="G6" s="38" t="s">
        <v>195</v>
      </c>
      <c r="H6" s="39">
        <v>29428</v>
      </c>
      <c r="I6" s="33"/>
      <c r="J6" s="41"/>
      <c r="L6" s="19"/>
    </row>
    <row r="7" spans="1:12" ht="12.75" hidden="1">
      <c r="A7" s="36"/>
      <c r="B7" s="33"/>
      <c r="C7" s="33"/>
      <c r="D7" s="33"/>
      <c r="E7" s="35"/>
      <c r="F7" s="35"/>
      <c r="G7" s="38" t="s">
        <v>196</v>
      </c>
      <c r="H7" s="39">
        <v>15718</v>
      </c>
      <c r="I7" s="33"/>
      <c r="J7" s="41"/>
      <c r="L7" s="19"/>
    </row>
    <row r="8" spans="1:12" ht="12.75" hidden="1">
      <c r="A8" s="36"/>
      <c r="B8" s="33"/>
      <c r="C8" s="33"/>
      <c r="D8" s="33"/>
      <c r="E8" s="35"/>
      <c r="F8" s="35"/>
      <c r="G8" s="38" t="s">
        <v>197</v>
      </c>
      <c r="H8" s="39">
        <v>140469</v>
      </c>
      <c r="I8" s="33"/>
      <c r="J8" s="41"/>
      <c r="L8" s="19"/>
    </row>
    <row r="9" spans="1:12" ht="12.75" hidden="1">
      <c r="A9" s="36"/>
      <c r="B9" s="33"/>
      <c r="C9" s="33"/>
      <c r="D9" s="33"/>
      <c r="E9" s="35"/>
      <c r="F9" s="35"/>
      <c r="G9" s="38" t="s">
        <v>198</v>
      </c>
      <c r="H9" s="39">
        <v>20920</v>
      </c>
      <c r="I9" s="33"/>
      <c r="J9" s="41"/>
      <c r="L9" s="19"/>
    </row>
    <row r="10" spans="1:13" ht="12.75">
      <c r="A10" s="36"/>
      <c r="B10" s="33"/>
      <c r="C10" s="33" t="s">
        <v>807</v>
      </c>
      <c r="D10" s="33"/>
      <c r="E10" s="40">
        <v>324</v>
      </c>
      <c r="F10" s="40">
        <v>389</v>
      </c>
      <c r="G10" s="38"/>
      <c r="H10" s="39">
        <f>SUM(H3:H9)</f>
        <v>265392</v>
      </c>
      <c r="I10" s="40">
        <f>D12*H10</f>
        <v>536.6545741569576</v>
      </c>
      <c r="J10" s="216">
        <f>D13*H10</f>
        <v>317014.92217602214</v>
      </c>
      <c r="K10" s="56">
        <f>(I10-E10)*100/E10</f>
        <v>65.63412782622146</v>
      </c>
      <c r="L10" s="19"/>
      <c r="M10" s="25"/>
    </row>
    <row r="11" spans="1:12" ht="12.75" hidden="1">
      <c r="A11" s="36"/>
      <c r="B11" s="33"/>
      <c r="C11" s="33" t="s">
        <v>808</v>
      </c>
      <c r="D11" s="33"/>
      <c r="E11" s="40">
        <v>323</v>
      </c>
      <c r="F11" s="40">
        <f>(E11*20%)+E11</f>
        <v>387.6</v>
      </c>
      <c r="G11" s="38"/>
      <c r="H11" s="39">
        <v>265392</v>
      </c>
      <c r="I11" s="40">
        <f>D12*H11</f>
        <v>536.6545741569576</v>
      </c>
      <c r="J11" s="216">
        <f>D13*H11</f>
        <v>317014.92217602214</v>
      </c>
      <c r="K11" s="56">
        <f aca="true" t="shared" si="0" ref="K11:K75">(I11-E11)*100/E11</f>
        <v>66.14692698357818</v>
      </c>
      <c r="L11" s="19"/>
    </row>
    <row r="12" spans="1:12" ht="12.75" hidden="1">
      <c r="A12" s="51"/>
      <c r="B12" s="33"/>
      <c r="C12" s="33" t="s">
        <v>762</v>
      </c>
      <c r="D12" s="232">
        <v>0.00202212038854584</v>
      </c>
      <c r="E12" s="35"/>
      <c r="F12" s="35"/>
      <c r="G12" s="35"/>
      <c r="H12" s="35"/>
      <c r="I12" s="40"/>
      <c r="J12" s="239"/>
      <c r="K12" s="56" t="e">
        <f t="shared" si="0"/>
        <v>#DIV/0!</v>
      </c>
      <c r="L12" s="19"/>
    </row>
    <row r="13" spans="1:12" ht="12.75" hidden="1">
      <c r="A13" s="51"/>
      <c r="B13" s="33"/>
      <c r="C13" s="33" t="s">
        <v>763</v>
      </c>
      <c r="D13" s="232">
        <v>1.1945157434136</v>
      </c>
      <c r="E13" s="35"/>
      <c r="F13" s="35"/>
      <c r="G13" s="35"/>
      <c r="H13" s="35"/>
      <c r="I13" s="233"/>
      <c r="J13" s="239"/>
      <c r="K13" s="56" t="e">
        <f t="shared" si="0"/>
        <v>#DIV/0!</v>
      </c>
      <c r="L13" s="19"/>
    </row>
    <row r="14" spans="1:12" ht="12.75" hidden="1">
      <c r="A14" s="51"/>
      <c r="B14" s="33"/>
      <c r="C14" s="33" t="s">
        <v>766</v>
      </c>
      <c r="D14" s="232">
        <v>590.724345681818</v>
      </c>
      <c r="E14" s="35"/>
      <c r="F14" s="35"/>
      <c r="G14" s="35"/>
      <c r="H14" s="35"/>
      <c r="I14" s="233"/>
      <c r="J14" s="239"/>
      <c r="K14" s="56" t="e">
        <f t="shared" si="0"/>
        <v>#DIV/0!</v>
      </c>
      <c r="L14" s="19"/>
    </row>
    <row r="15" spans="1:12" ht="14.25" customHeight="1" hidden="1">
      <c r="A15" s="36" t="s">
        <v>628</v>
      </c>
      <c r="B15" s="37" t="s">
        <v>626</v>
      </c>
      <c r="C15" s="33" t="s">
        <v>112</v>
      </c>
      <c r="D15" s="33" t="s">
        <v>185</v>
      </c>
      <c r="E15" s="104">
        <v>240</v>
      </c>
      <c r="F15" s="104">
        <f>(E15*20%)+E15</f>
        <v>288</v>
      </c>
      <c r="G15" s="38" t="s">
        <v>202</v>
      </c>
      <c r="H15" s="40">
        <v>119123</v>
      </c>
      <c r="I15" s="40"/>
      <c r="J15" s="216"/>
      <c r="K15" s="56">
        <f t="shared" si="0"/>
        <v>-100</v>
      </c>
      <c r="L15" s="19"/>
    </row>
    <row r="16" spans="1:11" s="20" customFormat="1" ht="12.75">
      <c r="A16" s="31" t="s">
        <v>624</v>
      </c>
      <c r="B16" s="32"/>
      <c r="C16" s="32" t="s">
        <v>808</v>
      </c>
      <c r="D16" s="32"/>
      <c r="E16" s="60">
        <v>324</v>
      </c>
      <c r="F16" s="60">
        <v>389</v>
      </c>
      <c r="G16" s="34"/>
      <c r="H16" s="116">
        <v>265392</v>
      </c>
      <c r="I16" s="60">
        <v>537</v>
      </c>
      <c r="J16" s="173">
        <v>317014.92</v>
      </c>
      <c r="K16" s="56">
        <f t="shared" si="0"/>
        <v>65.74074074074075</v>
      </c>
    </row>
    <row r="17" spans="1:11" s="20" customFormat="1" ht="12.75">
      <c r="A17" s="31"/>
      <c r="B17" s="32"/>
      <c r="C17" s="32"/>
      <c r="D17" s="32"/>
      <c r="E17" s="60"/>
      <c r="F17" s="60"/>
      <c r="G17" s="34"/>
      <c r="H17" s="116"/>
      <c r="I17" s="60"/>
      <c r="J17" s="173"/>
      <c r="K17" s="56"/>
    </row>
    <row r="18" spans="1:12" ht="13.5" customHeight="1">
      <c r="A18" s="36"/>
      <c r="B18" s="33"/>
      <c r="C18" s="33" t="s">
        <v>770</v>
      </c>
      <c r="D18" s="33"/>
      <c r="E18" s="104">
        <f>SUM(E15)</f>
        <v>240</v>
      </c>
      <c r="F18" s="104">
        <f>SUM(F15)</f>
        <v>288</v>
      </c>
      <c r="G18" s="33"/>
      <c r="H18" s="39">
        <f>SUM(H15)</f>
        <v>119123</v>
      </c>
      <c r="I18" s="40">
        <f>D63*H15</f>
        <v>240.8810470447461</v>
      </c>
      <c r="J18" s="216">
        <f>D64*H15</f>
        <v>142294.29890265828</v>
      </c>
      <c r="K18" s="56">
        <f t="shared" si="0"/>
        <v>0.36710293531087973</v>
      </c>
      <c r="L18" s="19"/>
    </row>
    <row r="19" spans="1:12" ht="12.75" hidden="1">
      <c r="A19" s="199"/>
      <c r="B19" s="145"/>
      <c r="C19" s="145" t="s">
        <v>114</v>
      </c>
      <c r="D19" s="145"/>
      <c r="E19" s="152"/>
      <c r="F19" s="152"/>
      <c r="G19" s="145"/>
      <c r="H19" s="146"/>
      <c r="I19" s="146"/>
      <c r="J19" s="172"/>
      <c r="K19" s="56" t="e">
        <f t="shared" si="0"/>
        <v>#DIV/0!</v>
      </c>
      <c r="L19" s="19"/>
    </row>
    <row r="20" spans="1:12" ht="12.75" hidden="1">
      <c r="A20" s="36" t="s">
        <v>628</v>
      </c>
      <c r="B20" s="37" t="s">
        <v>626</v>
      </c>
      <c r="C20" s="33" t="s">
        <v>9</v>
      </c>
      <c r="D20" s="33" t="s">
        <v>122</v>
      </c>
      <c r="E20" s="104">
        <v>499</v>
      </c>
      <c r="F20" s="104">
        <f aca="true" t="shared" si="1" ref="F20:F28">(E20*20%)+E20</f>
        <v>598.8</v>
      </c>
      <c r="G20" s="124" t="s">
        <v>212</v>
      </c>
      <c r="H20" s="104">
        <v>1751907</v>
      </c>
      <c r="I20" s="40"/>
      <c r="J20" s="216"/>
      <c r="K20" s="56">
        <f t="shared" si="0"/>
        <v>-100</v>
      </c>
      <c r="L20" s="19"/>
    </row>
    <row r="21" spans="1:12" ht="12.75" hidden="1">
      <c r="A21" s="36" t="s">
        <v>628</v>
      </c>
      <c r="B21" s="37" t="s">
        <v>626</v>
      </c>
      <c r="C21" s="33" t="s">
        <v>11</v>
      </c>
      <c r="D21" s="33" t="s">
        <v>122</v>
      </c>
      <c r="E21" s="104">
        <v>1581</v>
      </c>
      <c r="F21" s="104">
        <f t="shared" si="1"/>
        <v>1897.2</v>
      </c>
      <c r="G21" s="124"/>
      <c r="H21" s="104"/>
      <c r="I21" s="40"/>
      <c r="J21" s="216"/>
      <c r="K21" s="56">
        <f t="shared" si="0"/>
        <v>-100</v>
      </c>
      <c r="L21" s="19"/>
    </row>
    <row r="22" spans="1:12" ht="12.75" hidden="1">
      <c r="A22" s="36" t="s">
        <v>628</v>
      </c>
      <c r="B22" s="37" t="s">
        <v>626</v>
      </c>
      <c r="C22" s="33" t="s">
        <v>12</v>
      </c>
      <c r="D22" s="33" t="s">
        <v>122</v>
      </c>
      <c r="E22" s="104">
        <v>1218</v>
      </c>
      <c r="F22" s="104">
        <f t="shared" si="1"/>
        <v>1461.6</v>
      </c>
      <c r="G22" s="124"/>
      <c r="H22" s="104"/>
      <c r="I22" s="40"/>
      <c r="J22" s="216"/>
      <c r="K22" s="56">
        <f t="shared" si="0"/>
        <v>-100</v>
      </c>
      <c r="L22" s="19"/>
    </row>
    <row r="23" spans="1:12" ht="12.75" hidden="1">
      <c r="A23" s="36" t="s">
        <v>628</v>
      </c>
      <c r="B23" s="33" t="s">
        <v>629</v>
      </c>
      <c r="C23" s="33" t="s">
        <v>846</v>
      </c>
      <c r="D23" s="33" t="s">
        <v>122</v>
      </c>
      <c r="E23" s="104">
        <v>0</v>
      </c>
      <c r="F23" s="104">
        <f t="shared" si="1"/>
        <v>0</v>
      </c>
      <c r="G23" s="124"/>
      <c r="H23" s="104"/>
      <c r="I23" s="40"/>
      <c r="J23" s="216"/>
      <c r="K23" s="56" t="e">
        <f t="shared" si="0"/>
        <v>#DIV/0!</v>
      </c>
      <c r="L23" s="19"/>
    </row>
    <row r="24" spans="1:12" ht="12.75" hidden="1">
      <c r="A24" s="36" t="s">
        <v>628</v>
      </c>
      <c r="B24" s="33" t="s">
        <v>629</v>
      </c>
      <c r="C24" s="33" t="s">
        <v>847</v>
      </c>
      <c r="D24" s="33" t="s">
        <v>122</v>
      </c>
      <c r="E24" s="104">
        <v>0</v>
      </c>
      <c r="F24" s="104">
        <f t="shared" si="1"/>
        <v>0</v>
      </c>
      <c r="G24" s="124"/>
      <c r="H24" s="104"/>
      <c r="I24" s="40"/>
      <c r="J24" s="216"/>
      <c r="K24" s="56" t="e">
        <f t="shared" si="0"/>
        <v>#DIV/0!</v>
      </c>
      <c r="L24" s="19"/>
    </row>
    <row r="25" spans="1:12" ht="12.75" hidden="1">
      <c r="A25" s="36" t="s">
        <v>628</v>
      </c>
      <c r="B25" s="33" t="s">
        <v>630</v>
      </c>
      <c r="C25" s="33" t="s">
        <v>14</v>
      </c>
      <c r="D25" s="33" t="s">
        <v>122</v>
      </c>
      <c r="E25" s="104">
        <v>40</v>
      </c>
      <c r="F25" s="104">
        <f>(E25*20%)+E25</f>
        <v>48</v>
      </c>
      <c r="G25" s="124"/>
      <c r="H25" s="104"/>
      <c r="I25" s="40"/>
      <c r="J25" s="216"/>
      <c r="K25" s="56">
        <f t="shared" si="0"/>
        <v>-100</v>
      </c>
      <c r="L25" s="19"/>
    </row>
    <row r="26" spans="1:12" ht="12.75" hidden="1">
      <c r="A26" s="36" t="s">
        <v>628</v>
      </c>
      <c r="B26" s="33" t="s">
        <v>630</v>
      </c>
      <c r="C26" s="33" t="s">
        <v>10</v>
      </c>
      <c r="D26" s="33" t="s">
        <v>122</v>
      </c>
      <c r="E26" s="104">
        <v>7</v>
      </c>
      <c r="F26" s="104">
        <f t="shared" si="1"/>
        <v>8.4</v>
      </c>
      <c r="G26" s="124"/>
      <c r="H26" s="104"/>
      <c r="I26" s="40"/>
      <c r="J26" s="216"/>
      <c r="K26" s="56">
        <f t="shared" si="0"/>
        <v>-100</v>
      </c>
      <c r="L26" s="19"/>
    </row>
    <row r="27" spans="1:12" ht="12.75" hidden="1">
      <c r="A27" s="36" t="s">
        <v>628</v>
      </c>
      <c r="B27" s="33" t="s">
        <v>630</v>
      </c>
      <c r="C27" s="33" t="s">
        <v>13</v>
      </c>
      <c r="D27" s="33" t="s">
        <v>122</v>
      </c>
      <c r="E27" s="104">
        <v>2</v>
      </c>
      <c r="F27" s="104">
        <f t="shared" si="1"/>
        <v>2.4</v>
      </c>
      <c r="G27" s="124"/>
      <c r="H27" s="104"/>
      <c r="I27" s="40"/>
      <c r="J27" s="216"/>
      <c r="K27" s="56">
        <f t="shared" si="0"/>
        <v>-100</v>
      </c>
      <c r="L27" s="19"/>
    </row>
    <row r="28" spans="1:12" ht="12.75" hidden="1">
      <c r="A28" s="36" t="s">
        <v>628</v>
      </c>
      <c r="B28" s="33" t="s">
        <v>630</v>
      </c>
      <c r="C28" s="33" t="s">
        <v>18</v>
      </c>
      <c r="D28" s="33" t="s">
        <v>122</v>
      </c>
      <c r="E28" s="104">
        <v>2</v>
      </c>
      <c r="F28" s="104">
        <f t="shared" si="1"/>
        <v>2.4</v>
      </c>
      <c r="G28" s="124"/>
      <c r="H28" s="104"/>
      <c r="I28" s="40"/>
      <c r="J28" s="216"/>
      <c r="K28" s="56">
        <f t="shared" si="0"/>
        <v>-100</v>
      </c>
      <c r="L28" s="25"/>
    </row>
    <row r="29" spans="1:12" ht="12.75">
      <c r="A29" s="36"/>
      <c r="B29" s="33"/>
      <c r="C29" s="33" t="s">
        <v>771</v>
      </c>
      <c r="D29" s="33"/>
      <c r="E29" s="104">
        <v>3382</v>
      </c>
      <c r="F29" s="104">
        <v>4058</v>
      </c>
      <c r="G29" s="38"/>
      <c r="H29" s="39">
        <f>SUM(H20:H28)</f>
        <v>1751907</v>
      </c>
      <c r="I29" s="40">
        <f>D63*H29</f>
        <v>3542.566863536177</v>
      </c>
      <c r="J29" s="216">
        <f>D64*H29</f>
        <v>2092680.4924964898</v>
      </c>
      <c r="K29" s="56">
        <f t="shared" si="0"/>
        <v>4.7476896373795725</v>
      </c>
      <c r="L29" s="19"/>
    </row>
    <row r="30" spans="1:12" ht="12.75" hidden="1">
      <c r="A30" s="199"/>
      <c r="B30" s="145"/>
      <c r="C30" s="145"/>
      <c r="D30" s="145"/>
      <c r="E30" s="149"/>
      <c r="F30" s="149"/>
      <c r="G30" s="145"/>
      <c r="H30" s="146"/>
      <c r="I30" s="146"/>
      <c r="J30" s="172"/>
      <c r="K30" s="56" t="e">
        <f t="shared" si="0"/>
        <v>#DIV/0!</v>
      </c>
      <c r="L30" s="19"/>
    </row>
    <row r="31" spans="1:12" ht="12.75" hidden="1">
      <c r="A31" s="36" t="s">
        <v>628</v>
      </c>
      <c r="B31" s="37" t="s">
        <v>626</v>
      </c>
      <c r="C31" s="33" t="s">
        <v>187</v>
      </c>
      <c r="D31" s="33" t="s">
        <v>188</v>
      </c>
      <c r="E31" s="40">
        <v>301</v>
      </c>
      <c r="F31" s="40">
        <f>(E31*20%)+E31</f>
        <v>361.2</v>
      </c>
      <c r="G31" s="38" t="s">
        <v>225</v>
      </c>
      <c r="H31" s="40">
        <v>264210</v>
      </c>
      <c r="I31" s="40"/>
      <c r="J31" s="216"/>
      <c r="K31" s="56">
        <f t="shared" si="0"/>
        <v>-100</v>
      </c>
      <c r="L31" s="19"/>
    </row>
    <row r="32" spans="1:12" ht="12.75">
      <c r="A32" s="36"/>
      <c r="B32" s="33"/>
      <c r="C32" s="33" t="s">
        <v>773</v>
      </c>
      <c r="D32" s="33"/>
      <c r="E32" s="40">
        <v>337</v>
      </c>
      <c r="F32" s="40">
        <v>404</v>
      </c>
      <c r="G32" s="38"/>
      <c r="H32" s="39">
        <f>SUM(H31)</f>
        <v>264210</v>
      </c>
      <c r="I32" s="40">
        <f>D63*H32</f>
        <v>534.2644278576964</v>
      </c>
      <c r="J32" s="216">
        <f>D64*H32</f>
        <v>315603.00456730725</v>
      </c>
      <c r="K32" s="56">
        <f t="shared" si="0"/>
        <v>58.535438533441074</v>
      </c>
      <c r="L32" s="19"/>
    </row>
    <row r="33" spans="1:12" ht="12.75" hidden="1">
      <c r="A33" s="199"/>
      <c r="B33" s="145"/>
      <c r="C33" s="145"/>
      <c r="D33" s="145"/>
      <c r="E33" s="149"/>
      <c r="F33" s="149"/>
      <c r="G33" s="145"/>
      <c r="H33" s="146"/>
      <c r="I33" s="146"/>
      <c r="J33" s="172"/>
      <c r="K33" s="56" t="e">
        <f t="shared" si="0"/>
        <v>#DIV/0!</v>
      </c>
      <c r="L33" s="19"/>
    </row>
    <row r="34" spans="1:12" ht="12.75" hidden="1">
      <c r="A34" s="36" t="s">
        <v>628</v>
      </c>
      <c r="B34" s="37" t="s">
        <v>626</v>
      </c>
      <c r="C34" s="33" t="s">
        <v>3</v>
      </c>
      <c r="D34" s="33" t="s">
        <v>117</v>
      </c>
      <c r="E34" s="40">
        <v>316</v>
      </c>
      <c r="F34" s="40">
        <f aca="true" t="shared" si="2" ref="F34:F40">(E34*20%)+E34</f>
        <v>379.2</v>
      </c>
      <c r="G34" s="38" t="s">
        <v>199</v>
      </c>
      <c r="H34" s="40">
        <v>6376</v>
      </c>
      <c r="I34" s="40"/>
      <c r="J34" s="216"/>
      <c r="K34" s="56">
        <f t="shared" si="0"/>
        <v>-100</v>
      </c>
      <c r="L34" s="19"/>
    </row>
    <row r="35" spans="1:12" ht="12.75" hidden="1">
      <c r="A35" s="36" t="s">
        <v>628</v>
      </c>
      <c r="B35" s="37" t="s">
        <v>626</v>
      </c>
      <c r="C35" s="33" t="s">
        <v>4</v>
      </c>
      <c r="D35" s="33" t="s">
        <v>118</v>
      </c>
      <c r="E35" s="40">
        <v>97</v>
      </c>
      <c r="F35" s="40">
        <f t="shared" si="2"/>
        <v>116.4</v>
      </c>
      <c r="G35" s="38" t="s">
        <v>200</v>
      </c>
      <c r="H35" s="40">
        <v>8270</v>
      </c>
      <c r="I35" s="40"/>
      <c r="J35" s="216"/>
      <c r="K35" s="56">
        <f t="shared" si="0"/>
        <v>-100</v>
      </c>
      <c r="L35" s="19"/>
    </row>
    <row r="36" spans="1:12" ht="12.75" hidden="1">
      <c r="A36" s="36" t="s">
        <v>628</v>
      </c>
      <c r="B36" s="37" t="s">
        <v>626</v>
      </c>
      <c r="C36" s="33" t="s">
        <v>5</v>
      </c>
      <c r="D36" s="33" t="s">
        <v>118</v>
      </c>
      <c r="E36" s="40">
        <v>602</v>
      </c>
      <c r="F36" s="40">
        <f t="shared" si="2"/>
        <v>722.4</v>
      </c>
      <c r="G36" s="38" t="s">
        <v>201</v>
      </c>
      <c r="H36" s="40">
        <v>103204</v>
      </c>
      <c r="I36" s="40"/>
      <c r="J36" s="216"/>
      <c r="K36" s="56">
        <f t="shared" si="0"/>
        <v>-100</v>
      </c>
      <c r="L36" s="19"/>
    </row>
    <row r="37" spans="1:12" ht="12.75" hidden="1">
      <c r="A37" s="36" t="s">
        <v>628</v>
      </c>
      <c r="B37" s="33" t="s">
        <v>626</v>
      </c>
      <c r="C37" s="33" t="s">
        <v>17</v>
      </c>
      <c r="D37" s="33" t="s">
        <v>124</v>
      </c>
      <c r="E37" s="40">
        <v>1</v>
      </c>
      <c r="F37" s="40">
        <f t="shared" si="2"/>
        <v>1.2</v>
      </c>
      <c r="G37" s="38" t="s">
        <v>203</v>
      </c>
      <c r="H37" s="40">
        <v>11300</v>
      </c>
      <c r="I37" s="40"/>
      <c r="J37" s="216"/>
      <c r="K37" s="56">
        <f t="shared" si="0"/>
        <v>-100</v>
      </c>
      <c r="L37" s="19"/>
    </row>
    <row r="38" spans="1:12" ht="12.75" hidden="1">
      <c r="A38" s="36" t="s">
        <v>628</v>
      </c>
      <c r="B38" s="37" t="s">
        <v>629</v>
      </c>
      <c r="C38" s="33" t="s">
        <v>620</v>
      </c>
      <c r="D38" s="33" t="s">
        <v>118</v>
      </c>
      <c r="E38" s="104">
        <v>0</v>
      </c>
      <c r="F38" s="40">
        <f t="shared" si="2"/>
        <v>0</v>
      </c>
      <c r="G38" s="38" t="s">
        <v>204</v>
      </c>
      <c r="H38" s="40">
        <v>10987</v>
      </c>
      <c r="I38" s="40"/>
      <c r="J38" s="216"/>
      <c r="K38" s="56" t="e">
        <f t="shared" si="0"/>
        <v>#DIV/0!</v>
      </c>
      <c r="L38" s="19"/>
    </row>
    <row r="39" spans="1:12" ht="12.75" hidden="1">
      <c r="A39" s="36" t="s">
        <v>628</v>
      </c>
      <c r="B39" s="37" t="s">
        <v>629</v>
      </c>
      <c r="C39" s="33" t="s">
        <v>623</v>
      </c>
      <c r="D39" s="33" t="s">
        <v>621</v>
      </c>
      <c r="E39" s="105">
        <v>0</v>
      </c>
      <c r="F39" s="40">
        <f t="shared" si="2"/>
        <v>0</v>
      </c>
      <c r="G39" s="38" t="s">
        <v>205</v>
      </c>
      <c r="H39" s="40">
        <v>38769</v>
      </c>
      <c r="I39" s="40"/>
      <c r="J39" s="216"/>
      <c r="K39" s="56" t="e">
        <f t="shared" si="0"/>
        <v>#DIV/0!</v>
      </c>
      <c r="L39" s="19"/>
    </row>
    <row r="40" spans="1:12" ht="12.75" hidden="1">
      <c r="A40" s="36" t="s">
        <v>628</v>
      </c>
      <c r="B40" s="37" t="s">
        <v>629</v>
      </c>
      <c r="C40" s="33" t="s">
        <v>622</v>
      </c>
      <c r="D40" s="33" t="s">
        <v>122</v>
      </c>
      <c r="E40" s="105">
        <v>0</v>
      </c>
      <c r="F40" s="40">
        <f t="shared" si="2"/>
        <v>0</v>
      </c>
      <c r="G40" s="38" t="s">
        <v>206</v>
      </c>
      <c r="H40" s="40">
        <v>7125</v>
      </c>
      <c r="I40" s="40"/>
      <c r="J40" s="216"/>
      <c r="K40" s="56" t="e">
        <f t="shared" si="0"/>
        <v>#DIV/0!</v>
      </c>
      <c r="L40" s="19"/>
    </row>
    <row r="41" spans="1:12" ht="12.75" hidden="1">
      <c r="A41" s="36"/>
      <c r="B41" s="33"/>
      <c r="C41" s="33"/>
      <c r="D41" s="33"/>
      <c r="E41" s="40"/>
      <c r="F41" s="40"/>
      <c r="G41" s="38" t="s">
        <v>207</v>
      </c>
      <c r="H41" s="40">
        <v>112377</v>
      </c>
      <c r="I41" s="40"/>
      <c r="J41" s="216"/>
      <c r="K41" s="56" t="e">
        <f t="shared" si="0"/>
        <v>#DIV/0!</v>
      </c>
      <c r="L41" s="19"/>
    </row>
    <row r="42" spans="1:12" ht="12.75" hidden="1">
      <c r="A42" s="36"/>
      <c r="B42" s="33"/>
      <c r="C42" s="33"/>
      <c r="D42" s="33"/>
      <c r="E42" s="105"/>
      <c r="F42" s="40"/>
      <c r="G42" s="38" t="s">
        <v>208</v>
      </c>
      <c r="H42" s="40">
        <v>24843</v>
      </c>
      <c r="I42" s="40"/>
      <c r="J42" s="216"/>
      <c r="K42" s="56" t="e">
        <f t="shared" si="0"/>
        <v>#DIV/0!</v>
      </c>
      <c r="L42" s="19"/>
    </row>
    <row r="43" spans="1:12" ht="12.75" hidden="1">
      <c r="A43" s="36"/>
      <c r="B43" s="33"/>
      <c r="C43" s="33"/>
      <c r="D43" s="33"/>
      <c r="E43" s="33"/>
      <c r="F43" s="40"/>
      <c r="G43" s="38" t="s">
        <v>209</v>
      </c>
      <c r="H43" s="40">
        <v>16938</v>
      </c>
      <c r="I43" s="40"/>
      <c r="J43" s="216"/>
      <c r="K43" s="56" t="e">
        <f t="shared" si="0"/>
        <v>#DIV/0!</v>
      </c>
      <c r="L43" s="19"/>
    </row>
    <row r="44" spans="1:13" ht="12.75" hidden="1">
      <c r="A44" s="36"/>
      <c r="B44" s="33"/>
      <c r="C44" s="33"/>
      <c r="D44" s="33"/>
      <c r="E44" s="33"/>
      <c r="F44" s="40"/>
      <c r="G44" s="38" t="s">
        <v>210</v>
      </c>
      <c r="H44" s="40">
        <v>212967</v>
      </c>
      <c r="I44" s="40"/>
      <c r="J44" s="216"/>
      <c r="K44" s="56" t="e">
        <f t="shared" si="0"/>
        <v>#DIV/0!</v>
      </c>
      <c r="L44" s="19"/>
      <c r="M44" s="25"/>
    </row>
    <row r="45" spans="1:12" ht="12.75" hidden="1">
      <c r="A45" s="36"/>
      <c r="B45" s="33"/>
      <c r="C45" s="33"/>
      <c r="D45" s="33"/>
      <c r="E45" s="33"/>
      <c r="F45" s="40"/>
      <c r="G45" s="38" t="s">
        <v>211</v>
      </c>
      <c r="H45" s="40">
        <v>15891</v>
      </c>
      <c r="I45" s="40"/>
      <c r="J45" s="216"/>
      <c r="K45" s="56" t="e">
        <f t="shared" si="0"/>
        <v>#DIV/0!</v>
      </c>
      <c r="L45" s="19"/>
    </row>
    <row r="46" spans="1:12" ht="12.75" hidden="1">
      <c r="A46" s="36"/>
      <c r="B46" s="33"/>
      <c r="C46" s="33"/>
      <c r="D46" s="33"/>
      <c r="E46" s="33"/>
      <c r="F46" s="40"/>
      <c r="G46" s="38" t="s">
        <v>213</v>
      </c>
      <c r="H46" s="40">
        <v>5727</v>
      </c>
      <c r="I46" s="40"/>
      <c r="J46" s="216"/>
      <c r="K46" s="56" t="e">
        <f t="shared" si="0"/>
        <v>#DIV/0!</v>
      </c>
      <c r="L46" s="19"/>
    </row>
    <row r="47" spans="1:12" ht="12.75" hidden="1">
      <c r="A47" s="36"/>
      <c r="B47" s="67"/>
      <c r="C47" s="67"/>
      <c r="D47" s="33"/>
      <c r="E47" s="33"/>
      <c r="F47" s="40"/>
      <c r="G47" s="38" t="s">
        <v>214</v>
      </c>
      <c r="H47" s="40">
        <v>81675</v>
      </c>
      <c r="I47" s="40"/>
      <c r="J47" s="216"/>
      <c r="K47" s="56" t="e">
        <f t="shared" si="0"/>
        <v>#DIV/0!</v>
      </c>
      <c r="L47" s="19"/>
    </row>
    <row r="48" spans="1:12" ht="12.75" hidden="1">
      <c r="A48" s="36"/>
      <c r="B48" s="33"/>
      <c r="C48" s="33"/>
      <c r="D48" s="33"/>
      <c r="E48" s="33"/>
      <c r="F48" s="40"/>
      <c r="G48" s="38" t="s">
        <v>215</v>
      </c>
      <c r="H48" s="40">
        <v>23887</v>
      </c>
      <c r="I48" s="40"/>
      <c r="J48" s="216"/>
      <c r="K48" s="56" t="e">
        <f t="shared" si="0"/>
        <v>#DIV/0!</v>
      </c>
      <c r="L48" s="19"/>
    </row>
    <row r="49" spans="1:12" ht="12.75" hidden="1">
      <c r="A49" s="36"/>
      <c r="B49" s="33"/>
      <c r="C49" s="33"/>
      <c r="D49" s="33"/>
      <c r="E49" s="33"/>
      <c r="F49" s="40"/>
      <c r="G49" s="38" t="s">
        <v>216</v>
      </c>
      <c r="H49" s="40">
        <v>44932</v>
      </c>
      <c r="I49" s="40"/>
      <c r="J49" s="216"/>
      <c r="K49" s="56" t="e">
        <f t="shared" si="0"/>
        <v>#DIV/0!</v>
      </c>
      <c r="L49" s="19"/>
    </row>
    <row r="50" spans="1:12" ht="12.75" hidden="1">
      <c r="A50" s="36"/>
      <c r="B50" s="33"/>
      <c r="C50" s="33"/>
      <c r="D50" s="33"/>
      <c r="E50" s="40"/>
      <c r="F50" s="40"/>
      <c r="G50" s="38" t="s">
        <v>217</v>
      </c>
      <c r="H50" s="40">
        <v>22220</v>
      </c>
      <c r="I50" s="40"/>
      <c r="J50" s="216"/>
      <c r="K50" s="56" t="e">
        <f t="shared" si="0"/>
        <v>#DIV/0!</v>
      </c>
      <c r="L50" s="19"/>
    </row>
    <row r="51" spans="1:12" ht="12.75" hidden="1">
      <c r="A51" s="36"/>
      <c r="B51" s="33"/>
      <c r="C51" s="33"/>
      <c r="D51" s="33"/>
      <c r="E51" s="40"/>
      <c r="F51" s="40"/>
      <c r="G51" s="38" t="s">
        <v>218</v>
      </c>
      <c r="H51" s="40">
        <v>11236</v>
      </c>
      <c r="I51" s="40"/>
      <c r="J51" s="216"/>
      <c r="K51" s="56" t="e">
        <f t="shared" si="0"/>
        <v>#DIV/0!</v>
      </c>
      <c r="L51" s="19"/>
    </row>
    <row r="52" spans="1:12" ht="12.75" hidden="1">
      <c r="A52" s="36"/>
      <c r="B52" s="33"/>
      <c r="C52" s="33"/>
      <c r="D52" s="33"/>
      <c r="E52" s="40"/>
      <c r="F52" s="40"/>
      <c r="G52" s="38" t="s">
        <v>219</v>
      </c>
      <c r="H52" s="40">
        <v>117008</v>
      </c>
      <c r="I52" s="40"/>
      <c r="J52" s="216"/>
      <c r="K52" s="56" t="e">
        <f t="shared" si="0"/>
        <v>#DIV/0!</v>
      </c>
      <c r="L52" s="19"/>
    </row>
    <row r="53" spans="1:12" ht="12.75" hidden="1">
      <c r="A53" s="36"/>
      <c r="B53" s="33"/>
      <c r="C53" s="33"/>
      <c r="D53" s="33"/>
      <c r="E53" s="40"/>
      <c r="F53" s="40"/>
      <c r="G53" s="38" t="s">
        <v>220</v>
      </c>
      <c r="H53" s="40">
        <v>93207</v>
      </c>
      <c r="I53" s="40"/>
      <c r="J53" s="216"/>
      <c r="K53" s="56" t="e">
        <f t="shared" si="0"/>
        <v>#DIV/0!</v>
      </c>
      <c r="L53" s="19"/>
    </row>
    <row r="54" spans="1:12" ht="12.75" hidden="1">
      <c r="A54" s="36"/>
      <c r="B54" s="33"/>
      <c r="C54" s="33"/>
      <c r="D54" s="33"/>
      <c r="E54" s="40"/>
      <c r="F54" s="40"/>
      <c r="G54" s="38" t="s">
        <v>221</v>
      </c>
      <c r="H54" s="40">
        <v>19851</v>
      </c>
      <c r="I54" s="40"/>
      <c r="J54" s="216"/>
      <c r="K54" s="56" t="e">
        <f t="shared" si="0"/>
        <v>#DIV/0!</v>
      </c>
      <c r="L54" s="19"/>
    </row>
    <row r="55" spans="1:12" ht="12.75" hidden="1">
      <c r="A55" s="36"/>
      <c r="B55" s="33"/>
      <c r="C55" s="33"/>
      <c r="D55" s="33"/>
      <c r="E55" s="40"/>
      <c r="F55" s="40"/>
      <c r="G55" s="38" t="s">
        <v>222</v>
      </c>
      <c r="H55" s="40">
        <v>17089</v>
      </c>
      <c r="I55" s="40"/>
      <c r="J55" s="216"/>
      <c r="K55" s="56" t="e">
        <f t="shared" si="0"/>
        <v>#DIV/0!</v>
      </c>
      <c r="L55" s="19"/>
    </row>
    <row r="56" spans="1:12" ht="12.75" hidden="1">
      <c r="A56" s="36"/>
      <c r="B56" s="33"/>
      <c r="C56" s="33"/>
      <c r="D56" s="33"/>
      <c r="E56" s="40"/>
      <c r="F56" s="40"/>
      <c r="G56" s="38" t="s">
        <v>223</v>
      </c>
      <c r="H56" s="40">
        <v>30650</v>
      </c>
      <c r="I56" s="40"/>
      <c r="J56" s="216"/>
      <c r="K56" s="56" t="e">
        <f t="shared" si="0"/>
        <v>#DIV/0!</v>
      </c>
      <c r="L56" s="19"/>
    </row>
    <row r="57" spans="1:12" ht="12.75" hidden="1">
      <c r="A57" s="36"/>
      <c r="B57" s="33"/>
      <c r="C57" s="33"/>
      <c r="D57" s="33"/>
      <c r="E57" s="40"/>
      <c r="F57" s="40"/>
      <c r="G57" s="38" t="s">
        <v>224</v>
      </c>
      <c r="H57" s="40">
        <v>31274</v>
      </c>
      <c r="I57" s="40"/>
      <c r="J57" s="216"/>
      <c r="K57" s="56" t="e">
        <f t="shared" si="0"/>
        <v>#DIV/0!</v>
      </c>
      <c r="L57" s="113"/>
    </row>
    <row r="58" spans="1:12" ht="12.75" hidden="1">
      <c r="A58" s="36"/>
      <c r="B58" s="33"/>
      <c r="C58" s="33"/>
      <c r="D58" s="33"/>
      <c r="E58" s="40"/>
      <c r="F58" s="40"/>
      <c r="G58" s="38" t="s">
        <v>226</v>
      </c>
      <c r="H58" s="40">
        <v>14537</v>
      </c>
      <c r="I58" s="40"/>
      <c r="J58" s="216"/>
      <c r="K58" s="56" t="e">
        <f t="shared" si="0"/>
        <v>#DIV/0!</v>
      </c>
      <c r="L58" s="19"/>
    </row>
    <row r="59" spans="1:12" ht="12.75" hidden="1">
      <c r="A59" s="36"/>
      <c r="B59" s="33"/>
      <c r="C59" s="33"/>
      <c r="D59" s="33"/>
      <c r="E59" s="40"/>
      <c r="F59" s="40"/>
      <c r="G59" s="38" t="s">
        <v>227</v>
      </c>
      <c r="H59" s="40">
        <v>6256</v>
      </c>
      <c r="I59" s="40"/>
      <c r="J59" s="216"/>
      <c r="K59" s="56" t="e">
        <f t="shared" si="0"/>
        <v>#DIV/0!</v>
      </c>
      <c r="L59" s="19"/>
    </row>
    <row r="60" spans="1:12" ht="12.75">
      <c r="A60" s="36"/>
      <c r="B60" s="33"/>
      <c r="C60" s="33" t="s">
        <v>809</v>
      </c>
      <c r="D60" s="33"/>
      <c r="E60" s="40">
        <v>1202</v>
      </c>
      <c r="F60" s="40">
        <f>(E60*20%)+E60</f>
        <v>1442.4</v>
      </c>
      <c r="G60" s="38"/>
      <c r="H60" s="40">
        <f>SUM(H34:H59)</f>
        <v>1088596</v>
      </c>
      <c r="I60" s="40">
        <f>D63*H60</f>
        <v>2201.2721664894475</v>
      </c>
      <c r="J60" s="216">
        <f>D64*H60</f>
        <v>1300345.0602170713</v>
      </c>
      <c r="K60" s="56">
        <f t="shared" si="0"/>
        <v>83.13412366800729</v>
      </c>
      <c r="L60" s="19"/>
    </row>
    <row r="61" spans="1:12" ht="12.75" hidden="1">
      <c r="A61" s="199"/>
      <c r="B61" s="145"/>
      <c r="C61" s="145"/>
      <c r="D61" s="145"/>
      <c r="E61" s="149"/>
      <c r="F61" s="149"/>
      <c r="G61" s="145"/>
      <c r="H61" s="146"/>
      <c r="I61" s="146"/>
      <c r="J61" s="172"/>
      <c r="K61" s="56" t="e">
        <f t="shared" si="0"/>
        <v>#DIV/0!</v>
      </c>
      <c r="L61" s="19"/>
    </row>
    <row r="62" spans="1:11" s="20" customFormat="1" ht="12.75">
      <c r="A62" s="31" t="s">
        <v>628</v>
      </c>
      <c r="B62" s="32"/>
      <c r="C62" s="32" t="s">
        <v>774</v>
      </c>
      <c r="D62" s="32"/>
      <c r="E62" s="60">
        <f>E18+E29+E32+E60</f>
        <v>5161</v>
      </c>
      <c r="F62" s="60">
        <f>F18+F29+F32+F60</f>
        <v>6192.4</v>
      </c>
      <c r="G62" s="34"/>
      <c r="H62" s="116">
        <f>H18+H29+H32+H60</f>
        <v>3223836</v>
      </c>
      <c r="I62" s="60">
        <f>D63*H62</f>
        <v>6518.984504928067</v>
      </c>
      <c r="J62" s="173">
        <f>D64*H62</f>
        <v>3850922.8561835266</v>
      </c>
      <c r="K62" s="56">
        <f t="shared" si="0"/>
        <v>26.312429857160758</v>
      </c>
    </row>
    <row r="63" spans="1:12" ht="12.75" hidden="1">
      <c r="A63" s="51"/>
      <c r="B63" s="33"/>
      <c r="C63" s="33" t="s">
        <v>762</v>
      </c>
      <c r="D63" s="232">
        <v>0.00202212038854584</v>
      </c>
      <c r="E63" s="35"/>
      <c r="F63" s="35"/>
      <c r="G63" s="35"/>
      <c r="H63" s="35"/>
      <c r="I63" s="40"/>
      <c r="J63" s="239"/>
      <c r="K63" s="56" t="e">
        <f t="shared" si="0"/>
        <v>#DIV/0!</v>
      </c>
      <c r="L63" s="19"/>
    </row>
    <row r="64" spans="1:12" ht="12.75" hidden="1">
      <c r="A64" s="51"/>
      <c r="B64" s="33"/>
      <c r="C64" s="33" t="s">
        <v>763</v>
      </c>
      <c r="D64" s="232">
        <v>1.1945157434136</v>
      </c>
      <c r="E64" s="35"/>
      <c r="F64" s="35"/>
      <c r="G64" s="35"/>
      <c r="H64" s="35"/>
      <c r="I64" s="233"/>
      <c r="J64" s="239"/>
      <c r="K64" s="56" t="e">
        <f t="shared" si="0"/>
        <v>#DIV/0!</v>
      </c>
      <c r="L64" s="19"/>
    </row>
    <row r="65" spans="1:12" ht="12.75" hidden="1">
      <c r="A65" s="51"/>
      <c r="B65" s="33"/>
      <c r="C65" s="33" t="s">
        <v>766</v>
      </c>
      <c r="D65" s="232">
        <v>590.724345681818</v>
      </c>
      <c r="E65" s="35"/>
      <c r="F65" s="35"/>
      <c r="G65" s="35"/>
      <c r="H65" s="35"/>
      <c r="I65" s="233"/>
      <c r="J65" s="239"/>
      <c r="K65" s="56" t="e">
        <f t="shared" si="0"/>
        <v>#DIV/0!</v>
      </c>
      <c r="L65" s="19"/>
    </row>
    <row r="66" spans="1:12" ht="12.75" hidden="1">
      <c r="A66" s="51" t="s">
        <v>634</v>
      </c>
      <c r="B66" s="33" t="s">
        <v>626</v>
      </c>
      <c r="C66" s="33" t="s">
        <v>54</v>
      </c>
      <c r="D66" s="33" t="s">
        <v>147</v>
      </c>
      <c r="E66" s="40">
        <v>445</v>
      </c>
      <c r="F66" s="40">
        <f aca="true" t="shared" si="3" ref="F66:F74">(E66*20%)+E66</f>
        <v>534</v>
      </c>
      <c r="G66" s="38" t="s">
        <v>228</v>
      </c>
      <c r="H66" s="40">
        <v>25855</v>
      </c>
      <c r="I66" s="33"/>
      <c r="J66" s="41"/>
      <c r="K66" s="56">
        <f t="shared" si="0"/>
        <v>-100</v>
      </c>
      <c r="L66" s="19"/>
    </row>
    <row r="67" spans="1:12" ht="12.75" hidden="1">
      <c r="A67" s="51" t="s">
        <v>634</v>
      </c>
      <c r="B67" s="33" t="s">
        <v>626</v>
      </c>
      <c r="C67" s="33" t="s">
        <v>55</v>
      </c>
      <c r="D67" s="33" t="s">
        <v>148</v>
      </c>
      <c r="E67" s="40">
        <v>136</v>
      </c>
      <c r="F67" s="40">
        <f t="shared" si="3"/>
        <v>163.2</v>
      </c>
      <c r="G67" s="38" t="s">
        <v>229</v>
      </c>
      <c r="H67" s="40">
        <v>19163</v>
      </c>
      <c r="I67" s="33"/>
      <c r="J67" s="41"/>
      <c r="K67" s="56">
        <f t="shared" si="0"/>
        <v>-100</v>
      </c>
      <c r="L67" s="19"/>
    </row>
    <row r="68" spans="1:12" ht="12.75" hidden="1">
      <c r="A68" s="51" t="s">
        <v>634</v>
      </c>
      <c r="B68" s="33" t="s">
        <v>633</v>
      </c>
      <c r="C68" s="33" t="s">
        <v>56</v>
      </c>
      <c r="D68" s="33" t="s">
        <v>147</v>
      </c>
      <c r="E68" s="40">
        <v>64</v>
      </c>
      <c r="F68" s="40">
        <f t="shared" si="3"/>
        <v>76.8</v>
      </c>
      <c r="G68" s="38" t="s">
        <v>230</v>
      </c>
      <c r="H68" s="40">
        <v>67084</v>
      </c>
      <c r="I68" s="33"/>
      <c r="J68" s="41"/>
      <c r="K68" s="56">
        <f t="shared" si="0"/>
        <v>-100</v>
      </c>
      <c r="L68" s="19"/>
    </row>
    <row r="69" spans="1:12" ht="12.75" hidden="1">
      <c r="A69" s="51" t="s">
        <v>634</v>
      </c>
      <c r="B69" s="33" t="s">
        <v>626</v>
      </c>
      <c r="C69" s="33" t="s">
        <v>59</v>
      </c>
      <c r="D69" s="33" t="s">
        <v>147</v>
      </c>
      <c r="E69" s="40">
        <v>3</v>
      </c>
      <c r="F69" s="40">
        <f t="shared" si="3"/>
        <v>3.6</v>
      </c>
      <c r="G69" s="38" t="s">
        <v>231</v>
      </c>
      <c r="H69" s="40">
        <v>14150</v>
      </c>
      <c r="I69" s="33"/>
      <c r="J69" s="41"/>
      <c r="K69" s="56">
        <f t="shared" si="0"/>
        <v>-100</v>
      </c>
      <c r="L69" s="19"/>
    </row>
    <row r="70" spans="1:12" ht="12.75" hidden="1">
      <c r="A70" s="51" t="s">
        <v>634</v>
      </c>
      <c r="B70" s="33" t="s">
        <v>626</v>
      </c>
      <c r="C70" s="33" t="s">
        <v>61</v>
      </c>
      <c r="D70" s="33" t="s">
        <v>151</v>
      </c>
      <c r="E70" s="40">
        <v>63</v>
      </c>
      <c r="F70" s="40">
        <f t="shared" si="3"/>
        <v>75.6</v>
      </c>
      <c r="G70" s="38" t="s">
        <v>232</v>
      </c>
      <c r="H70" s="40">
        <v>12815</v>
      </c>
      <c r="I70" s="33"/>
      <c r="J70" s="41"/>
      <c r="K70" s="56">
        <f t="shared" si="0"/>
        <v>-100</v>
      </c>
      <c r="L70" s="19"/>
    </row>
    <row r="71" spans="1:12" ht="12.75" hidden="1">
      <c r="A71" s="51" t="s">
        <v>634</v>
      </c>
      <c r="B71" s="33" t="s">
        <v>626</v>
      </c>
      <c r="C71" s="33" t="s">
        <v>189</v>
      </c>
      <c r="D71" s="33" t="s">
        <v>147</v>
      </c>
      <c r="E71" s="40">
        <v>4</v>
      </c>
      <c r="F71" s="40">
        <f t="shared" si="3"/>
        <v>4.8</v>
      </c>
      <c r="G71" s="38" t="s">
        <v>233</v>
      </c>
      <c r="H71" s="40">
        <v>32606</v>
      </c>
      <c r="I71" s="33"/>
      <c r="J71" s="41"/>
      <c r="K71" s="56">
        <f t="shared" si="0"/>
        <v>-100</v>
      </c>
      <c r="L71" s="19"/>
    </row>
    <row r="72" spans="1:12" ht="12.75" hidden="1">
      <c r="A72" s="51" t="s">
        <v>634</v>
      </c>
      <c r="B72" s="33" t="s">
        <v>630</v>
      </c>
      <c r="C72" s="33" t="s">
        <v>57</v>
      </c>
      <c r="D72" s="33" t="s">
        <v>147</v>
      </c>
      <c r="E72" s="40">
        <v>22</v>
      </c>
      <c r="F72" s="40">
        <f t="shared" si="3"/>
        <v>26.4</v>
      </c>
      <c r="G72" s="38" t="s">
        <v>234</v>
      </c>
      <c r="H72" s="40">
        <v>32123</v>
      </c>
      <c r="I72" s="33"/>
      <c r="J72" s="41"/>
      <c r="K72" s="56">
        <f t="shared" si="0"/>
        <v>-100</v>
      </c>
      <c r="L72" s="19"/>
    </row>
    <row r="73" spans="1:12" ht="12.75" hidden="1">
      <c r="A73" s="51" t="s">
        <v>634</v>
      </c>
      <c r="B73" s="33" t="s">
        <v>630</v>
      </c>
      <c r="C73" s="33" t="s">
        <v>58</v>
      </c>
      <c r="D73" s="33" t="s">
        <v>149</v>
      </c>
      <c r="E73" s="40">
        <v>64</v>
      </c>
      <c r="F73" s="40">
        <f t="shared" si="3"/>
        <v>76.8</v>
      </c>
      <c r="G73" s="38" t="s">
        <v>235</v>
      </c>
      <c r="H73" s="40">
        <v>23424</v>
      </c>
      <c r="I73" s="33"/>
      <c r="J73" s="41"/>
      <c r="K73" s="56">
        <f t="shared" si="0"/>
        <v>-100</v>
      </c>
      <c r="L73" s="19"/>
    </row>
    <row r="74" spans="1:12" ht="12.75" hidden="1">
      <c r="A74" s="51" t="s">
        <v>634</v>
      </c>
      <c r="B74" s="33" t="s">
        <v>630</v>
      </c>
      <c r="C74" s="33" t="s">
        <v>60</v>
      </c>
      <c r="D74" s="33" t="s">
        <v>150</v>
      </c>
      <c r="E74" s="40">
        <v>17</v>
      </c>
      <c r="F74" s="40">
        <f t="shared" si="3"/>
        <v>20.4</v>
      </c>
      <c r="G74" s="38" t="s">
        <v>236</v>
      </c>
      <c r="H74" s="40">
        <v>311611</v>
      </c>
      <c r="I74" s="33"/>
      <c r="J74" s="41"/>
      <c r="K74" s="56">
        <f t="shared" si="0"/>
        <v>-100</v>
      </c>
      <c r="L74" s="19"/>
    </row>
    <row r="75" spans="1:12" ht="12.75" hidden="1">
      <c r="A75" s="51"/>
      <c r="B75" s="33"/>
      <c r="C75" s="33"/>
      <c r="D75" s="33"/>
      <c r="E75" s="40"/>
      <c r="F75" s="40"/>
      <c r="G75" s="38" t="s">
        <v>237</v>
      </c>
      <c r="H75" s="40">
        <v>4514</v>
      </c>
      <c r="I75" s="33"/>
      <c r="J75" s="41"/>
      <c r="K75" s="56" t="e">
        <f t="shared" si="0"/>
        <v>#DIV/0!</v>
      </c>
      <c r="L75" s="19"/>
    </row>
    <row r="76" spans="1:12" ht="12.75" hidden="1">
      <c r="A76" s="51"/>
      <c r="B76" s="33"/>
      <c r="C76" s="33"/>
      <c r="D76" s="33"/>
      <c r="E76" s="40"/>
      <c r="F76" s="40"/>
      <c r="G76" s="38" t="s">
        <v>238</v>
      </c>
      <c r="H76" s="40">
        <v>13704</v>
      </c>
      <c r="I76" s="33"/>
      <c r="J76" s="41"/>
      <c r="K76" s="56" t="e">
        <f aca="true" t="shared" si="4" ref="K76:K143">(I76-E76)*100/E76</f>
        <v>#DIV/0!</v>
      </c>
      <c r="L76" s="19"/>
    </row>
    <row r="77" spans="1:12" ht="12.75" hidden="1">
      <c r="A77" s="51"/>
      <c r="B77" s="33"/>
      <c r="C77" s="33"/>
      <c r="D77" s="33"/>
      <c r="E77" s="40"/>
      <c r="F77" s="40"/>
      <c r="G77" s="38" t="s">
        <v>239</v>
      </c>
      <c r="H77" s="40">
        <v>18414</v>
      </c>
      <c r="I77" s="33"/>
      <c r="J77" s="41"/>
      <c r="K77" s="56" t="e">
        <f t="shared" si="4"/>
        <v>#DIV/0!</v>
      </c>
      <c r="L77" s="19"/>
    </row>
    <row r="78" spans="1:12" ht="12.75">
      <c r="A78" s="51"/>
      <c r="B78" s="33"/>
      <c r="C78" s="33"/>
      <c r="D78" s="33"/>
      <c r="E78" s="40"/>
      <c r="F78" s="40"/>
      <c r="G78" s="38"/>
      <c r="H78" s="40"/>
      <c r="I78" s="33"/>
      <c r="J78" s="41"/>
      <c r="K78" s="56"/>
      <c r="L78" s="19"/>
    </row>
    <row r="79" spans="1:12" ht="12.75">
      <c r="A79" s="51"/>
      <c r="B79" s="33"/>
      <c r="C79" s="33" t="s">
        <v>810</v>
      </c>
      <c r="D79" s="33"/>
      <c r="E79" s="40">
        <f>SUM(E66:E76)</f>
        <v>818</v>
      </c>
      <c r="F79" s="40">
        <f>(E79*20%)+E79</f>
        <v>981.6</v>
      </c>
      <c r="G79" s="38"/>
      <c r="H79" s="40">
        <f>SUM(H66:H77)</f>
        <v>575463</v>
      </c>
      <c r="I79" s="40">
        <v>1167</v>
      </c>
      <c r="J79" s="216">
        <f>D82*H79</f>
        <v>687399.6132520206</v>
      </c>
      <c r="K79" s="56">
        <f t="shared" si="4"/>
        <v>42.665036674816626</v>
      </c>
      <c r="L79" s="19"/>
    </row>
    <row r="80" spans="1:11" s="20" customFormat="1" ht="12.75">
      <c r="A80" s="50" t="s">
        <v>634</v>
      </c>
      <c r="B80" s="32"/>
      <c r="C80" s="32" t="s">
        <v>811</v>
      </c>
      <c r="D80" s="32"/>
      <c r="E80" s="60">
        <f>SUM(E66:E77)</f>
        <v>818</v>
      </c>
      <c r="F80" s="60">
        <f>(E80*20%)+E80</f>
        <v>981.6</v>
      </c>
      <c r="G80" s="34"/>
      <c r="H80" s="60">
        <f>SUM(H66:H77)</f>
        <v>575463</v>
      </c>
      <c r="I80" s="60">
        <f>D81*H80</f>
        <v>1163.6554651537547</v>
      </c>
      <c r="J80" s="173">
        <f>D82*H80</f>
        <v>687399.6132520206</v>
      </c>
      <c r="K80" s="56">
        <f t="shared" si="4"/>
        <v>42.25616933419984</v>
      </c>
    </row>
    <row r="81" spans="1:12" ht="12.75" hidden="1">
      <c r="A81" s="51"/>
      <c r="B81" s="33"/>
      <c r="C81" s="33" t="s">
        <v>762</v>
      </c>
      <c r="D81" s="232">
        <v>0.00202212038854584</v>
      </c>
      <c r="E81" s="35"/>
      <c r="F81" s="35"/>
      <c r="G81" s="35"/>
      <c r="H81" s="35"/>
      <c r="I81" s="40"/>
      <c r="J81" s="239"/>
      <c r="K81" s="56" t="e">
        <f t="shared" si="4"/>
        <v>#DIV/0!</v>
      </c>
      <c r="L81" s="19"/>
    </row>
    <row r="82" spans="1:12" ht="12.75" hidden="1">
      <c r="A82" s="51"/>
      <c r="B82" s="33"/>
      <c r="C82" s="33" t="s">
        <v>763</v>
      </c>
      <c r="D82" s="232">
        <v>1.1945157434136</v>
      </c>
      <c r="E82" s="35"/>
      <c r="F82" s="35"/>
      <c r="G82" s="35"/>
      <c r="H82" s="35"/>
      <c r="I82" s="233"/>
      <c r="J82" s="239"/>
      <c r="K82" s="56" t="e">
        <f t="shared" si="4"/>
        <v>#DIV/0!</v>
      </c>
      <c r="L82" s="19"/>
    </row>
    <row r="83" spans="1:12" ht="12.75" hidden="1">
      <c r="A83" s="51"/>
      <c r="B83" s="33"/>
      <c r="C83" s="33" t="s">
        <v>766</v>
      </c>
      <c r="D83" s="232">
        <v>590.724345681818</v>
      </c>
      <c r="E83" s="35"/>
      <c r="F83" s="35"/>
      <c r="G83" s="35"/>
      <c r="H83" s="35"/>
      <c r="I83" s="233"/>
      <c r="J83" s="239"/>
      <c r="K83" s="56" t="e">
        <f t="shared" si="4"/>
        <v>#DIV/0!</v>
      </c>
      <c r="L83" s="19"/>
    </row>
    <row r="84" spans="1:12" ht="66.75" customHeight="1" hidden="1">
      <c r="A84" s="217" t="s">
        <v>191</v>
      </c>
      <c r="B84" s="33" t="s">
        <v>625</v>
      </c>
      <c r="C84" s="33" t="s">
        <v>1</v>
      </c>
      <c r="D84" s="218" t="s">
        <v>591</v>
      </c>
      <c r="E84" s="219" t="s">
        <v>589</v>
      </c>
      <c r="F84" s="219" t="s">
        <v>631</v>
      </c>
      <c r="G84" s="220" t="s">
        <v>592</v>
      </c>
      <c r="H84" s="221" t="s">
        <v>627</v>
      </c>
      <c r="I84" s="228" t="s">
        <v>767</v>
      </c>
      <c r="J84" s="229" t="s">
        <v>768</v>
      </c>
      <c r="K84" s="56" t="e">
        <f t="shared" si="4"/>
        <v>#VALUE!</v>
      </c>
      <c r="L84" s="19"/>
    </row>
    <row r="85" spans="1:12" ht="12.75" hidden="1">
      <c r="A85" s="51" t="s">
        <v>635</v>
      </c>
      <c r="B85" s="33" t="s">
        <v>626</v>
      </c>
      <c r="C85" s="33" t="s">
        <v>92</v>
      </c>
      <c r="D85" s="33" t="s">
        <v>171</v>
      </c>
      <c r="E85" s="40">
        <v>228</v>
      </c>
      <c r="F85" s="40">
        <f>(E85*20%)+E85</f>
        <v>273.6</v>
      </c>
      <c r="G85" s="38" t="s">
        <v>240</v>
      </c>
      <c r="H85" s="40">
        <v>5932</v>
      </c>
      <c r="I85" s="33"/>
      <c r="J85" s="41"/>
      <c r="K85" s="56">
        <f t="shared" si="4"/>
        <v>-100</v>
      </c>
      <c r="L85" s="19"/>
    </row>
    <row r="86" spans="1:12" ht="12.75" hidden="1">
      <c r="A86" s="51" t="s">
        <v>635</v>
      </c>
      <c r="B86" s="33" t="s">
        <v>630</v>
      </c>
      <c r="C86" s="33" t="s">
        <v>26</v>
      </c>
      <c r="D86" s="33" t="s">
        <v>131</v>
      </c>
      <c r="E86" s="40">
        <v>1</v>
      </c>
      <c r="F86" s="40">
        <f>(E86*20%)+E86</f>
        <v>1.2</v>
      </c>
      <c r="G86" s="38" t="s">
        <v>241</v>
      </c>
      <c r="H86" s="40">
        <v>7900</v>
      </c>
      <c r="I86" s="33"/>
      <c r="J86" s="41"/>
      <c r="K86" s="56">
        <f t="shared" si="4"/>
        <v>-100</v>
      </c>
      <c r="L86" s="19"/>
    </row>
    <row r="87" spans="1:12" ht="12.75" hidden="1">
      <c r="A87" s="51"/>
      <c r="B87" s="33"/>
      <c r="C87" s="33"/>
      <c r="D87" s="38"/>
      <c r="E87" s="35"/>
      <c r="F87" s="40"/>
      <c r="G87" s="38" t="s">
        <v>242</v>
      </c>
      <c r="H87" s="40">
        <v>28455</v>
      </c>
      <c r="I87" s="33"/>
      <c r="J87" s="41"/>
      <c r="K87" s="56" t="e">
        <f t="shared" si="4"/>
        <v>#DIV/0!</v>
      </c>
      <c r="L87" s="19"/>
    </row>
    <row r="88" spans="1:12" ht="12.75" hidden="1">
      <c r="A88" s="51"/>
      <c r="B88" s="33"/>
      <c r="C88" s="33"/>
      <c r="D88" s="38"/>
      <c r="E88" s="40"/>
      <c r="F88" s="40"/>
      <c r="G88" s="38" t="s">
        <v>243</v>
      </c>
      <c r="H88" s="40">
        <v>10943</v>
      </c>
      <c r="I88" s="33"/>
      <c r="J88" s="41"/>
      <c r="K88" s="56" t="e">
        <f t="shared" si="4"/>
        <v>#DIV/0!</v>
      </c>
      <c r="L88" s="19"/>
    </row>
    <row r="89" spans="1:12" ht="12.75" hidden="1">
      <c r="A89" s="51"/>
      <c r="B89" s="33"/>
      <c r="C89" s="33"/>
      <c r="D89" s="38"/>
      <c r="E89" s="40"/>
      <c r="F89" s="40"/>
      <c r="G89" s="38" t="s">
        <v>244</v>
      </c>
      <c r="H89" s="40">
        <v>56207</v>
      </c>
      <c r="I89" s="33"/>
      <c r="J89" s="41"/>
      <c r="K89" s="56" t="e">
        <f t="shared" si="4"/>
        <v>#DIV/0!</v>
      </c>
      <c r="L89" s="19"/>
    </row>
    <row r="90" spans="1:12" ht="12.75" hidden="1">
      <c r="A90" s="51"/>
      <c r="B90" s="33"/>
      <c r="C90" s="33"/>
      <c r="D90" s="38"/>
      <c r="E90" s="40"/>
      <c r="F90" s="40"/>
      <c r="G90" s="38" t="s">
        <v>245</v>
      </c>
      <c r="H90" s="40">
        <v>12973</v>
      </c>
      <c r="I90" s="33"/>
      <c r="J90" s="41"/>
      <c r="K90" s="56" t="e">
        <f t="shared" si="4"/>
        <v>#DIV/0!</v>
      </c>
      <c r="L90" s="19"/>
    </row>
    <row r="91" spans="1:12" ht="12.75" hidden="1">
      <c r="A91" s="51"/>
      <c r="B91" s="33"/>
      <c r="C91" s="33"/>
      <c r="D91" s="38"/>
      <c r="E91" s="40"/>
      <c r="F91" s="40"/>
      <c r="G91" s="38" t="s">
        <v>246</v>
      </c>
      <c r="H91" s="40">
        <v>14176</v>
      </c>
      <c r="I91" s="33"/>
      <c r="J91" s="41"/>
      <c r="K91" s="56" t="e">
        <f t="shared" si="4"/>
        <v>#DIV/0!</v>
      </c>
      <c r="L91" s="19"/>
    </row>
    <row r="92" spans="1:12" ht="12.75" hidden="1">
      <c r="A92" s="51"/>
      <c r="B92" s="33"/>
      <c r="C92" s="33"/>
      <c r="D92" s="38"/>
      <c r="E92" s="40"/>
      <c r="F92" s="40"/>
      <c r="G92" s="38" t="s">
        <v>247</v>
      </c>
      <c r="H92" s="40">
        <v>14093</v>
      </c>
      <c r="I92" s="33"/>
      <c r="J92" s="41"/>
      <c r="K92" s="56" t="e">
        <f t="shared" si="4"/>
        <v>#DIV/0!</v>
      </c>
      <c r="L92" s="19"/>
    </row>
    <row r="93" spans="1:12" ht="12.75" hidden="1">
      <c r="A93" s="51"/>
      <c r="B93" s="33"/>
      <c r="C93" s="33"/>
      <c r="D93" s="38"/>
      <c r="E93" s="40"/>
      <c r="F93" s="40"/>
      <c r="G93" s="38" t="s">
        <v>248</v>
      </c>
      <c r="H93" s="40">
        <v>10283</v>
      </c>
      <c r="I93" s="33"/>
      <c r="J93" s="41"/>
      <c r="K93" s="56" t="e">
        <f t="shared" si="4"/>
        <v>#DIV/0!</v>
      </c>
      <c r="L93" s="19"/>
    </row>
    <row r="94" spans="1:12" ht="12.75">
      <c r="A94" s="51"/>
      <c r="B94" s="33"/>
      <c r="C94" s="33"/>
      <c r="D94" s="38"/>
      <c r="E94" s="40"/>
      <c r="F94" s="40"/>
      <c r="G94" s="38"/>
      <c r="H94" s="40"/>
      <c r="I94" s="33"/>
      <c r="J94" s="41"/>
      <c r="K94" s="56"/>
      <c r="L94" s="19"/>
    </row>
    <row r="95" spans="1:12" ht="12.75">
      <c r="A95" s="51"/>
      <c r="B95" s="33"/>
      <c r="C95" s="33" t="s">
        <v>812</v>
      </c>
      <c r="D95" s="38"/>
      <c r="E95" s="40">
        <f>SUM(E85:E93)</f>
        <v>229</v>
      </c>
      <c r="F95" s="40">
        <f>(E95*20%)+E95</f>
        <v>274.8</v>
      </c>
      <c r="G95" s="38"/>
      <c r="H95" s="40">
        <f>SUM(H85:H93)</f>
        <v>160962</v>
      </c>
      <c r="I95" s="40">
        <f>D97*H95</f>
        <v>325.4845419811155</v>
      </c>
      <c r="J95" s="216">
        <f>D98*H95</f>
        <v>192271.64309133988</v>
      </c>
      <c r="K95" s="56">
        <f t="shared" si="4"/>
        <v>42.132987764679264</v>
      </c>
      <c r="L95" s="19"/>
    </row>
    <row r="96" spans="1:11" s="20" customFormat="1" ht="12.75">
      <c r="A96" s="50" t="s">
        <v>635</v>
      </c>
      <c r="B96" s="32"/>
      <c r="C96" s="32" t="s">
        <v>813</v>
      </c>
      <c r="D96" s="34"/>
      <c r="E96" s="60">
        <f>SUM(E85:E93)</f>
        <v>229</v>
      </c>
      <c r="F96" s="60">
        <f>(E96*20%)+E96</f>
        <v>274.8</v>
      </c>
      <c r="G96" s="34"/>
      <c r="H96" s="60">
        <f>SUM(H85:H93)</f>
        <v>160962</v>
      </c>
      <c r="I96" s="60">
        <f>D97*H96</f>
        <v>325.4845419811155</v>
      </c>
      <c r="J96" s="173">
        <f>D98*H96</f>
        <v>192271.64309133988</v>
      </c>
      <c r="K96" s="56">
        <f t="shared" si="4"/>
        <v>42.132987764679264</v>
      </c>
    </row>
    <row r="97" spans="1:12" ht="12.75" hidden="1">
      <c r="A97" s="51"/>
      <c r="B97" s="33"/>
      <c r="C97" s="33" t="s">
        <v>762</v>
      </c>
      <c r="D97" s="232">
        <v>0.00202212038854584</v>
      </c>
      <c r="E97" s="35"/>
      <c r="F97" s="35"/>
      <c r="G97" s="35"/>
      <c r="H97" s="35"/>
      <c r="I97" s="40"/>
      <c r="J97" s="239"/>
      <c r="K97" s="56" t="e">
        <f t="shared" si="4"/>
        <v>#DIV/0!</v>
      </c>
      <c r="L97" s="19"/>
    </row>
    <row r="98" spans="1:12" ht="12.75" hidden="1">
      <c r="A98" s="51"/>
      <c r="B98" s="33"/>
      <c r="C98" s="33" t="s">
        <v>763</v>
      </c>
      <c r="D98" s="232">
        <v>1.1945157434136</v>
      </c>
      <c r="E98" s="35"/>
      <c r="F98" s="35"/>
      <c r="G98" s="35"/>
      <c r="H98" s="35"/>
      <c r="I98" s="233"/>
      <c r="J98" s="239"/>
      <c r="K98" s="56" t="e">
        <f t="shared" si="4"/>
        <v>#DIV/0!</v>
      </c>
      <c r="L98" s="19"/>
    </row>
    <row r="99" spans="1:12" ht="12.75" hidden="1">
      <c r="A99" s="51"/>
      <c r="B99" s="33"/>
      <c r="C99" s="33" t="s">
        <v>766</v>
      </c>
      <c r="D99" s="232">
        <v>590.724345681818</v>
      </c>
      <c r="E99" s="35"/>
      <c r="F99" s="35"/>
      <c r="G99" s="35"/>
      <c r="H99" s="35"/>
      <c r="I99" s="233"/>
      <c r="J99" s="239"/>
      <c r="K99" s="56" t="e">
        <f t="shared" si="4"/>
        <v>#DIV/0!</v>
      </c>
      <c r="L99" s="19"/>
    </row>
    <row r="100" spans="1:12" ht="12.75" hidden="1">
      <c r="A100" s="51" t="s">
        <v>636</v>
      </c>
      <c r="B100" s="33" t="s">
        <v>626</v>
      </c>
      <c r="C100" s="33" t="s">
        <v>80</v>
      </c>
      <c r="D100" s="33" t="s">
        <v>164</v>
      </c>
      <c r="E100" s="40">
        <v>23</v>
      </c>
      <c r="F100" s="40">
        <f aca="true" t="shared" si="5" ref="F100:F121">(E100*20%)+E100</f>
        <v>27.6</v>
      </c>
      <c r="G100" s="38" t="s">
        <v>249</v>
      </c>
      <c r="H100" s="40">
        <v>6554</v>
      </c>
      <c r="I100" s="40"/>
      <c r="J100" s="225"/>
      <c r="K100" s="56">
        <f t="shared" si="4"/>
        <v>-100</v>
      </c>
      <c r="L100" s="19"/>
    </row>
    <row r="101" spans="1:12" ht="12.75" hidden="1">
      <c r="A101" s="51" t="s">
        <v>636</v>
      </c>
      <c r="B101" s="33" t="s">
        <v>626</v>
      </c>
      <c r="C101" s="33" t="s">
        <v>81</v>
      </c>
      <c r="D101" s="33" t="s">
        <v>165</v>
      </c>
      <c r="E101" s="40">
        <v>254</v>
      </c>
      <c r="F101" s="40">
        <f t="shared" si="5"/>
        <v>304.8</v>
      </c>
      <c r="G101" s="38" t="s">
        <v>250</v>
      </c>
      <c r="H101" s="40">
        <v>4076</v>
      </c>
      <c r="I101" s="40"/>
      <c r="J101" s="225"/>
      <c r="K101" s="56">
        <f t="shared" si="4"/>
        <v>-100</v>
      </c>
      <c r="L101" s="19"/>
    </row>
    <row r="102" spans="1:12" ht="12.75" hidden="1">
      <c r="A102" s="51" t="s">
        <v>636</v>
      </c>
      <c r="B102" s="33" t="s">
        <v>626</v>
      </c>
      <c r="C102" s="33" t="s">
        <v>82</v>
      </c>
      <c r="D102" s="33" t="s">
        <v>166</v>
      </c>
      <c r="E102" s="40">
        <v>77</v>
      </c>
      <c r="F102" s="40">
        <f t="shared" si="5"/>
        <v>92.4</v>
      </c>
      <c r="G102" s="38" t="s">
        <v>251</v>
      </c>
      <c r="H102" s="40">
        <v>14983</v>
      </c>
      <c r="I102" s="40"/>
      <c r="J102" s="225"/>
      <c r="K102" s="56">
        <f t="shared" si="4"/>
        <v>-100</v>
      </c>
      <c r="L102" s="19"/>
    </row>
    <row r="103" spans="1:12" ht="12.75" hidden="1">
      <c r="A103" s="51" t="s">
        <v>636</v>
      </c>
      <c r="B103" s="33" t="s">
        <v>626</v>
      </c>
      <c r="C103" s="33" t="s">
        <v>84</v>
      </c>
      <c r="D103" s="33" t="s">
        <v>165</v>
      </c>
      <c r="E103" s="40">
        <v>132</v>
      </c>
      <c r="F103" s="40">
        <f t="shared" si="5"/>
        <v>158.4</v>
      </c>
      <c r="G103" s="38" t="s">
        <v>252</v>
      </c>
      <c r="H103" s="40">
        <v>12952</v>
      </c>
      <c r="I103" s="40"/>
      <c r="J103" s="225"/>
      <c r="K103" s="56">
        <f t="shared" si="4"/>
        <v>-100</v>
      </c>
      <c r="L103" s="19"/>
    </row>
    <row r="104" spans="1:12" ht="12.75" hidden="1">
      <c r="A104" s="51" t="s">
        <v>636</v>
      </c>
      <c r="B104" s="33" t="s">
        <v>626</v>
      </c>
      <c r="C104" s="33" t="s">
        <v>85</v>
      </c>
      <c r="D104" s="33" t="s">
        <v>164</v>
      </c>
      <c r="E104" s="40">
        <v>59</v>
      </c>
      <c r="F104" s="40">
        <f t="shared" si="5"/>
        <v>70.8</v>
      </c>
      <c r="G104" s="38" t="s">
        <v>253</v>
      </c>
      <c r="H104" s="40">
        <v>5420</v>
      </c>
      <c r="I104" s="40"/>
      <c r="J104" s="225"/>
      <c r="K104" s="56">
        <f t="shared" si="4"/>
        <v>-100</v>
      </c>
      <c r="L104" s="19"/>
    </row>
    <row r="105" spans="1:12" ht="12.75" hidden="1">
      <c r="A105" s="51" t="s">
        <v>636</v>
      </c>
      <c r="B105" s="33" t="s">
        <v>626</v>
      </c>
      <c r="C105" s="33" t="s">
        <v>86</v>
      </c>
      <c r="D105" s="33" t="s">
        <v>168</v>
      </c>
      <c r="E105" s="40">
        <v>33</v>
      </c>
      <c r="F105" s="40">
        <f t="shared" si="5"/>
        <v>39.6</v>
      </c>
      <c r="G105" s="38" t="s">
        <v>254</v>
      </c>
      <c r="H105" s="40">
        <v>7503</v>
      </c>
      <c r="I105" s="40"/>
      <c r="J105" s="225"/>
      <c r="K105" s="56">
        <f t="shared" si="4"/>
        <v>-100</v>
      </c>
      <c r="L105" s="19"/>
    </row>
    <row r="106" spans="1:12" ht="12.75" hidden="1">
      <c r="A106" s="51" t="s">
        <v>636</v>
      </c>
      <c r="B106" s="33" t="s">
        <v>626</v>
      </c>
      <c r="C106" s="33" t="s">
        <v>87</v>
      </c>
      <c r="D106" s="33" t="s">
        <v>166</v>
      </c>
      <c r="E106" s="40">
        <v>43</v>
      </c>
      <c r="F106" s="40">
        <f t="shared" si="5"/>
        <v>51.6</v>
      </c>
      <c r="G106" s="38" t="s">
        <v>255</v>
      </c>
      <c r="H106" s="40">
        <v>167328</v>
      </c>
      <c r="I106" s="40"/>
      <c r="J106" s="225"/>
      <c r="K106" s="56">
        <f t="shared" si="4"/>
        <v>-100</v>
      </c>
      <c r="L106" s="19"/>
    </row>
    <row r="107" spans="1:12" ht="12.75" hidden="1">
      <c r="A107" s="51" t="s">
        <v>636</v>
      </c>
      <c r="B107" s="33" t="s">
        <v>630</v>
      </c>
      <c r="C107" s="33" t="s">
        <v>83</v>
      </c>
      <c r="D107" s="33" t="s">
        <v>167</v>
      </c>
      <c r="E107" s="40">
        <v>4</v>
      </c>
      <c r="F107" s="40">
        <f t="shared" si="5"/>
        <v>4.8</v>
      </c>
      <c r="G107" s="38" t="s">
        <v>256</v>
      </c>
      <c r="H107" s="40">
        <v>6360</v>
      </c>
      <c r="I107" s="40"/>
      <c r="J107" s="225"/>
      <c r="K107" s="56">
        <f t="shared" si="4"/>
        <v>-100</v>
      </c>
      <c r="L107" s="19"/>
    </row>
    <row r="108" spans="1:12" ht="12.75" hidden="1">
      <c r="A108" s="51"/>
      <c r="B108" s="33"/>
      <c r="C108" s="33"/>
      <c r="D108" s="38"/>
      <c r="E108" s="33"/>
      <c r="F108" s="40">
        <f t="shared" si="5"/>
        <v>0</v>
      </c>
      <c r="G108" s="38" t="s">
        <v>257</v>
      </c>
      <c r="H108" s="40">
        <v>30777</v>
      </c>
      <c r="I108" s="40"/>
      <c r="J108" s="225"/>
      <c r="K108" s="56" t="e">
        <f t="shared" si="4"/>
        <v>#DIV/0!</v>
      </c>
      <c r="L108" s="19"/>
    </row>
    <row r="109" spans="1:12" ht="12.75" hidden="1">
      <c r="A109" s="51"/>
      <c r="B109" s="33"/>
      <c r="C109" s="33"/>
      <c r="D109" s="38"/>
      <c r="E109" s="33"/>
      <c r="F109" s="40">
        <f t="shared" si="5"/>
        <v>0</v>
      </c>
      <c r="G109" s="38" t="s">
        <v>258</v>
      </c>
      <c r="H109" s="40">
        <v>4981</v>
      </c>
      <c r="I109" s="40"/>
      <c r="J109" s="225"/>
      <c r="K109" s="56" t="e">
        <f t="shared" si="4"/>
        <v>#DIV/0!</v>
      </c>
      <c r="L109" s="19"/>
    </row>
    <row r="110" spans="1:12" ht="12.75" hidden="1">
      <c r="A110" s="51"/>
      <c r="B110" s="33"/>
      <c r="C110" s="33"/>
      <c r="D110" s="38"/>
      <c r="E110" s="33"/>
      <c r="F110" s="40">
        <f t="shared" si="5"/>
        <v>0</v>
      </c>
      <c r="G110" s="38" t="s">
        <v>259</v>
      </c>
      <c r="H110" s="40">
        <v>11241</v>
      </c>
      <c r="I110" s="40"/>
      <c r="J110" s="225"/>
      <c r="K110" s="56" t="e">
        <f t="shared" si="4"/>
        <v>#DIV/0!</v>
      </c>
      <c r="L110" s="19"/>
    </row>
    <row r="111" spans="1:12" ht="12.75" hidden="1">
      <c r="A111" s="51"/>
      <c r="B111" s="33"/>
      <c r="C111" s="33"/>
      <c r="D111" s="38"/>
      <c r="E111" s="33"/>
      <c r="F111" s="40">
        <f t="shared" si="5"/>
        <v>0</v>
      </c>
      <c r="G111" s="38" t="s">
        <v>260</v>
      </c>
      <c r="H111" s="40">
        <v>14865</v>
      </c>
      <c r="I111" s="40"/>
      <c r="J111" s="225"/>
      <c r="K111" s="56" t="e">
        <f t="shared" si="4"/>
        <v>#DIV/0!</v>
      </c>
      <c r="L111" s="19"/>
    </row>
    <row r="112" spans="1:12" ht="12.75" hidden="1">
      <c r="A112" s="51"/>
      <c r="B112" s="33"/>
      <c r="C112" s="33"/>
      <c r="D112" s="38"/>
      <c r="E112" s="33"/>
      <c r="F112" s="40">
        <f t="shared" si="5"/>
        <v>0</v>
      </c>
      <c r="G112" s="38" t="s">
        <v>261</v>
      </c>
      <c r="H112" s="40">
        <v>30208</v>
      </c>
      <c r="I112" s="40"/>
      <c r="J112" s="225"/>
      <c r="K112" s="56" t="e">
        <f t="shared" si="4"/>
        <v>#DIV/0!</v>
      </c>
      <c r="L112" s="19"/>
    </row>
    <row r="113" spans="1:12" ht="12.75" hidden="1">
      <c r="A113" s="51"/>
      <c r="B113" s="33"/>
      <c r="C113" s="33"/>
      <c r="D113" s="38"/>
      <c r="E113" s="33"/>
      <c r="F113" s="40">
        <f t="shared" si="5"/>
        <v>0</v>
      </c>
      <c r="G113" s="38" t="s">
        <v>262</v>
      </c>
      <c r="H113" s="40">
        <v>32638</v>
      </c>
      <c r="I113" s="40"/>
      <c r="J113" s="225"/>
      <c r="K113" s="56" t="e">
        <f t="shared" si="4"/>
        <v>#DIV/0!</v>
      </c>
      <c r="L113" s="19"/>
    </row>
    <row r="114" spans="1:12" ht="12.75" hidden="1">
      <c r="A114" s="51"/>
      <c r="B114" s="33"/>
      <c r="C114" s="33"/>
      <c r="D114" s="38"/>
      <c r="E114" s="33"/>
      <c r="F114" s="40">
        <f t="shared" si="5"/>
        <v>0</v>
      </c>
      <c r="G114" s="38" t="s">
        <v>263</v>
      </c>
      <c r="H114" s="40">
        <v>3663</v>
      </c>
      <c r="I114" s="40"/>
      <c r="J114" s="225"/>
      <c r="K114" s="56" t="e">
        <f t="shared" si="4"/>
        <v>#DIV/0!</v>
      </c>
      <c r="L114" s="19"/>
    </row>
    <row r="115" spans="1:12" ht="12.75" hidden="1">
      <c r="A115" s="51"/>
      <c r="B115" s="33"/>
      <c r="C115" s="33"/>
      <c r="D115" s="38"/>
      <c r="E115" s="33"/>
      <c r="F115" s="40">
        <f t="shared" si="5"/>
        <v>0</v>
      </c>
      <c r="G115" s="38" t="s">
        <v>264</v>
      </c>
      <c r="H115" s="40">
        <v>48792</v>
      </c>
      <c r="I115" s="40"/>
      <c r="J115" s="225"/>
      <c r="K115" s="56" t="e">
        <f t="shared" si="4"/>
        <v>#DIV/0!</v>
      </c>
      <c r="L115" s="19"/>
    </row>
    <row r="116" spans="1:12" ht="12.75" hidden="1">
      <c r="A116" s="51"/>
      <c r="B116" s="33"/>
      <c r="C116" s="33"/>
      <c r="D116" s="38"/>
      <c r="E116" s="33"/>
      <c r="F116" s="40">
        <f t="shared" si="5"/>
        <v>0</v>
      </c>
      <c r="G116" s="38" t="s">
        <v>265</v>
      </c>
      <c r="H116" s="40">
        <v>7307</v>
      </c>
      <c r="I116" s="40"/>
      <c r="J116" s="225"/>
      <c r="K116" s="56" t="e">
        <f t="shared" si="4"/>
        <v>#DIV/0!</v>
      </c>
      <c r="L116" s="19"/>
    </row>
    <row r="117" spans="1:12" ht="12.75" hidden="1">
      <c r="A117" s="51"/>
      <c r="B117" s="33"/>
      <c r="C117" s="33"/>
      <c r="D117" s="38"/>
      <c r="E117" s="33"/>
      <c r="F117" s="40">
        <f t="shared" si="5"/>
        <v>0</v>
      </c>
      <c r="G117" s="38" t="s">
        <v>266</v>
      </c>
      <c r="H117" s="40">
        <v>13661</v>
      </c>
      <c r="I117" s="40"/>
      <c r="J117" s="225"/>
      <c r="K117" s="56" t="e">
        <f t="shared" si="4"/>
        <v>#DIV/0!</v>
      </c>
      <c r="L117" s="19"/>
    </row>
    <row r="118" spans="1:12" ht="12.75" hidden="1">
      <c r="A118" s="51"/>
      <c r="B118" s="33"/>
      <c r="C118" s="33"/>
      <c r="D118" s="38"/>
      <c r="E118" s="33"/>
      <c r="F118" s="40">
        <f t="shared" si="5"/>
        <v>0</v>
      </c>
      <c r="G118" s="38" t="s">
        <v>267</v>
      </c>
      <c r="H118" s="40">
        <v>13811</v>
      </c>
      <c r="I118" s="40"/>
      <c r="J118" s="225"/>
      <c r="K118" s="56" t="e">
        <f t="shared" si="4"/>
        <v>#DIV/0!</v>
      </c>
      <c r="L118" s="19"/>
    </row>
    <row r="119" spans="1:12" ht="12.75" hidden="1">
      <c r="A119" s="51"/>
      <c r="B119" s="33"/>
      <c r="C119" s="33"/>
      <c r="D119" s="38"/>
      <c r="E119" s="33"/>
      <c r="F119" s="40">
        <f t="shared" si="5"/>
        <v>0</v>
      </c>
      <c r="G119" s="38" t="s">
        <v>268</v>
      </c>
      <c r="H119" s="40">
        <v>3950</v>
      </c>
      <c r="I119" s="40"/>
      <c r="J119" s="225"/>
      <c r="K119" s="56" t="e">
        <f t="shared" si="4"/>
        <v>#DIV/0!</v>
      </c>
      <c r="L119" s="19"/>
    </row>
    <row r="120" spans="1:12" ht="12.75">
      <c r="A120" s="51"/>
      <c r="B120" s="33"/>
      <c r="C120" s="33"/>
      <c r="D120" s="38"/>
      <c r="E120" s="33"/>
      <c r="F120" s="40"/>
      <c r="G120" s="38"/>
      <c r="H120" s="40"/>
      <c r="I120" s="40"/>
      <c r="J120" s="225"/>
      <c r="K120" s="56"/>
      <c r="L120" s="19"/>
    </row>
    <row r="121" spans="1:12" ht="12.75">
      <c r="A121" s="51"/>
      <c r="B121" s="33"/>
      <c r="C121" s="33" t="s">
        <v>814</v>
      </c>
      <c r="D121" s="38"/>
      <c r="E121" s="40">
        <v>663</v>
      </c>
      <c r="F121" s="40">
        <f t="shared" si="5"/>
        <v>795.6</v>
      </c>
      <c r="G121" s="38"/>
      <c r="H121" s="104">
        <f>SUM(H100:H119)</f>
        <v>441070</v>
      </c>
      <c r="I121" s="40">
        <f>D123*H121</f>
        <v>891.8966397759137</v>
      </c>
      <c r="J121" s="216">
        <f>D124*H122</f>
        <v>526865.0589474365</v>
      </c>
      <c r="K121" s="56">
        <f t="shared" si="4"/>
        <v>34.52438005669891</v>
      </c>
      <c r="L121" s="19"/>
    </row>
    <row r="122" spans="1:11" s="20" customFormat="1" ht="12.75">
      <c r="A122" s="50" t="s">
        <v>636</v>
      </c>
      <c r="B122" s="32"/>
      <c r="C122" s="32" t="s">
        <v>815</v>
      </c>
      <c r="D122" s="34"/>
      <c r="E122" s="60">
        <v>663</v>
      </c>
      <c r="F122" s="60">
        <v>796</v>
      </c>
      <c r="G122" s="60"/>
      <c r="H122" s="235">
        <v>441070</v>
      </c>
      <c r="I122" s="60">
        <f>D123*H122</f>
        <v>891.8966397759137</v>
      </c>
      <c r="J122" s="173">
        <f>D124*H122</f>
        <v>526865.0589474365</v>
      </c>
      <c r="K122" s="56">
        <f t="shared" si="4"/>
        <v>34.52438005669891</v>
      </c>
    </row>
    <row r="123" spans="1:12" ht="12.75" hidden="1">
      <c r="A123" s="51"/>
      <c r="B123" s="33"/>
      <c r="C123" s="33" t="s">
        <v>762</v>
      </c>
      <c r="D123" s="232">
        <v>0.00202212038854584</v>
      </c>
      <c r="E123" s="35"/>
      <c r="F123" s="35"/>
      <c r="G123" s="35"/>
      <c r="H123" s="35"/>
      <c r="I123" s="40"/>
      <c r="J123" s="239"/>
      <c r="K123" s="56" t="e">
        <f t="shared" si="4"/>
        <v>#DIV/0!</v>
      </c>
      <c r="L123" s="19"/>
    </row>
    <row r="124" spans="1:12" ht="12.75" hidden="1">
      <c r="A124" s="51"/>
      <c r="B124" s="33"/>
      <c r="C124" s="33" t="s">
        <v>763</v>
      </c>
      <c r="D124" s="232">
        <v>1.1945157434136</v>
      </c>
      <c r="E124" s="35"/>
      <c r="F124" s="35"/>
      <c r="G124" s="35"/>
      <c r="H124" s="35"/>
      <c r="I124" s="233"/>
      <c r="J124" s="239"/>
      <c r="K124" s="56" t="e">
        <f t="shared" si="4"/>
        <v>#DIV/0!</v>
      </c>
      <c r="L124" s="19"/>
    </row>
    <row r="125" spans="1:12" ht="12.75" hidden="1">
      <c r="A125" s="51"/>
      <c r="B125" s="33"/>
      <c r="C125" s="33" t="s">
        <v>766</v>
      </c>
      <c r="D125" s="232">
        <v>590.724345681818</v>
      </c>
      <c r="E125" s="35"/>
      <c r="F125" s="35"/>
      <c r="G125" s="35"/>
      <c r="H125" s="35"/>
      <c r="I125" s="233"/>
      <c r="J125" s="239"/>
      <c r="K125" s="56" t="e">
        <f t="shared" si="4"/>
        <v>#DIV/0!</v>
      </c>
      <c r="L125" s="19"/>
    </row>
    <row r="126" spans="1:12" ht="12.75" hidden="1">
      <c r="A126" s="51" t="s">
        <v>637</v>
      </c>
      <c r="B126" s="33" t="s">
        <v>626</v>
      </c>
      <c r="C126" s="33" t="s">
        <v>24</v>
      </c>
      <c r="D126" s="33" t="s">
        <v>129</v>
      </c>
      <c r="E126" s="40">
        <v>69</v>
      </c>
      <c r="F126" s="40">
        <f aca="true" t="shared" si="6" ref="F126:F131">(E126*20%)+E126</f>
        <v>82.8</v>
      </c>
      <c r="G126" s="38" t="s">
        <v>269</v>
      </c>
      <c r="H126" s="40">
        <v>7351</v>
      </c>
      <c r="I126" s="33"/>
      <c r="J126" s="41"/>
      <c r="K126" s="56">
        <f t="shared" si="4"/>
        <v>-100</v>
      </c>
      <c r="L126" s="19"/>
    </row>
    <row r="127" spans="1:12" ht="12.75" hidden="1">
      <c r="A127" s="51" t="s">
        <v>637</v>
      </c>
      <c r="B127" s="33" t="s">
        <v>626</v>
      </c>
      <c r="C127" s="33" t="s">
        <v>27</v>
      </c>
      <c r="D127" s="33" t="s">
        <v>132</v>
      </c>
      <c r="E127" s="40">
        <v>51</v>
      </c>
      <c r="F127" s="40">
        <f t="shared" si="6"/>
        <v>61.2</v>
      </c>
      <c r="G127" s="38" t="s">
        <v>270</v>
      </c>
      <c r="H127" s="40">
        <v>15880</v>
      </c>
      <c r="I127" s="33"/>
      <c r="J127" s="41"/>
      <c r="K127" s="56">
        <f t="shared" si="4"/>
        <v>-100</v>
      </c>
      <c r="L127" s="19"/>
    </row>
    <row r="128" spans="1:12" ht="12.75" hidden="1">
      <c r="A128" s="51" t="s">
        <v>637</v>
      </c>
      <c r="B128" s="33" t="s">
        <v>626</v>
      </c>
      <c r="C128" s="33" t="s">
        <v>28</v>
      </c>
      <c r="D128" s="33" t="s">
        <v>132</v>
      </c>
      <c r="E128" s="40">
        <v>81</v>
      </c>
      <c r="F128" s="40">
        <f t="shared" si="6"/>
        <v>97.2</v>
      </c>
      <c r="G128" s="38" t="s">
        <v>271</v>
      </c>
      <c r="H128" s="40">
        <v>18040</v>
      </c>
      <c r="I128" s="33"/>
      <c r="J128" s="41"/>
      <c r="K128" s="56">
        <f t="shared" si="4"/>
        <v>-100</v>
      </c>
      <c r="L128" s="19"/>
    </row>
    <row r="129" spans="1:12" ht="12.75" hidden="1">
      <c r="A129" s="51" t="s">
        <v>637</v>
      </c>
      <c r="B129" s="33" t="s">
        <v>630</v>
      </c>
      <c r="C129" s="33" t="s">
        <v>21</v>
      </c>
      <c r="D129" s="33" t="s">
        <v>126</v>
      </c>
      <c r="E129" s="40">
        <v>5</v>
      </c>
      <c r="F129" s="40">
        <f t="shared" si="6"/>
        <v>6</v>
      </c>
      <c r="G129" s="38" t="s">
        <v>272</v>
      </c>
      <c r="H129" s="40">
        <v>13669</v>
      </c>
      <c r="I129" s="33"/>
      <c r="J129" s="41"/>
      <c r="K129" s="56">
        <f t="shared" si="4"/>
        <v>-100</v>
      </c>
      <c r="L129" s="19"/>
    </row>
    <row r="130" spans="1:12" ht="12.75" hidden="1">
      <c r="A130" s="51" t="s">
        <v>637</v>
      </c>
      <c r="B130" s="33" t="s">
        <v>630</v>
      </c>
      <c r="C130" s="33" t="s">
        <v>22</v>
      </c>
      <c r="D130" s="33" t="s">
        <v>127</v>
      </c>
      <c r="E130" s="40">
        <v>12</v>
      </c>
      <c r="F130" s="40">
        <f t="shared" si="6"/>
        <v>14.4</v>
      </c>
      <c r="G130" s="38" t="s">
        <v>273</v>
      </c>
      <c r="H130" s="40">
        <v>5434</v>
      </c>
      <c r="I130" s="33"/>
      <c r="J130" s="41"/>
      <c r="K130" s="56">
        <f t="shared" si="4"/>
        <v>-100</v>
      </c>
      <c r="L130" s="19"/>
    </row>
    <row r="131" spans="1:12" ht="12.75" hidden="1">
      <c r="A131" s="51" t="s">
        <v>637</v>
      </c>
      <c r="B131" s="33" t="s">
        <v>630</v>
      </c>
      <c r="C131" s="33" t="s">
        <v>23</v>
      </c>
      <c r="D131" s="33" t="s">
        <v>128</v>
      </c>
      <c r="E131" s="40">
        <v>38</v>
      </c>
      <c r="F131" s="40">
        <f t="shared" si="6"/>
        <v>45.6</v>
      </c>
      <c r="G131" s="38" t="s">
        <v>274</v>
      </c>
      <c r="H131" s="40">
        <v>6913</v>
      </c>
      <c r="I131" s="33"/>
      <c r="J131" s="41"/>
      <c r="K131" s="56">
        <f t="shared" si="4"/>
        <v>-100</v>
      </c>
      <c r="L131" s="19"/>
    </row>
    <row r="132" spans="1:12" ht="12.75" hidden="1">
      <c r="A132" s="51"/>
      <c r="B132" s="33"/>
      <c r="C132" s="33"/>
      <c r="D132" s="33"/>
      <c r="E132" s="40"/>
      <c r="F132" s="40"/>
      <c r="G132" s="38" t="s">
        <v>275</v>
      </c>
      <c r="H132" s="40">
        <v>4020</v>
      </c>
      <c r="I132" s="33"/>
      <c r="J132" s="41"/>
      <c r="K132" s="56" t="e">
        <f t="shared" si="4"/>
        <v>#DIV/0!</v>
      </c>
      <c r="L132" s="19"/>
    </row>
    <row r="133" spans="1:12" ht="12.75" hidden="1">
      <c r="A133" s="51"/>
      <c r="B133" s="33"/>
      <c r="C133" s="33"/>
      <c r="D133" s="33"/>
      <c r="E133" s="40"/>
      <c r="F133" s="40"/>
      <c r="G133" s="38" t="s">
        <v>276</v>
      </c>
      <c r="H133" s="40">
        <v>41257</v>
      </c>
      <c r="I133" s="33"/>
      <c r="J133" s="41"/>
      <c r="K133" s="56" t="e">
        <f t="shared" si="4"/>
        <v>#DIV/0!</v>
      </c>
      <c r="L133" s="19"/>
    </row>
    <row r="134" spans="1:12" ht="12.75" hidden="1">
      <c r="A134" s="51"/>
      <c r="B134" s="33"/>
      <c r="C134" s="33"/>
      <c r="D134" s="33"/>
      <c r="E134" s="40"/>
      <c r="F134" s="40"/>
      <c r="G134" s="38" t="s">
        <v>277</v>
      </c>
      <c r="H134" s="40">
        <v>52735</v>
      </c>
      <c r="I134" s="33"/>
      <c r="J134" s="41"/>
      <c r="K134" s="56" t="e">
        <f t="shared" si="4"/>
        <v>#DIV/0!</v>
      </c>
      <c r="L134" s="19"/>
    </row>
    <row r="135" spans="1:12" ht="12.75">
      <c r="A135" s="51"/>
      <c r="B135" s="33"/>
      <c r="C135" s="33"/>
      <c r="D135" s="33"/>
      <c r="E135" s="40"/>
      <c r="F135" s="40"/>
      <c r="G135" s="38"/>
      <c r="H135" s="40"/>
      <c r="I135" s="33"/>
      <c r="J135" s="41"/>
      <c r="K135" s="56"/>
      <c r="L135" s="19"/>
    </row>
    <row r="136" spans="1:12" ht="12.75">
      <c r="A136" s="51"/>
      <c r="B136" s="33"/>
      <c r="C136" s="33" t="s">
        <v>816</v>
      </c>
      <c r="D136" s="33"/>
      <c r="E136" s="40">
        <v>260</v>
      </c>
      <c r="F136" s="40">
        <f>(E136*20%)+E136</f>
        <v>312</v>
      </c>
      <c r="G136" s="38"/>
      <c r="H136" s="40">
        <f>SUM(H126:H134)</f>
        <v>165299</v>
      </c>
      <c r="I136" s="40">
        <f>D138*H136</f>
        <v>334.2544781062388</v>
      </c>
      <c r="J136" s="226">
        <f>D139*H136</f>
        <v>197452.25787052466</v>
      </c>
      <c r="K136" s="56">
        <f t="shared" si="4"/>
        <v>28.5594146562457</v>
      </c>
      <c r="L136" s="19"/>
    </row>
    <row r="137" spans="1:11" s="20" customFormat="1" ht="12.75">
      <c r="A137" s="50" t="s">
        <v>637</v>
      </c>
      <c r="B137" s="32"/>
      <c r="C137" s="32" t="s">
        <v>817</v>
      </c>
      <c r="D137" s="32"/>
      <c r="E137" s="60">
        <v>260</v>
      </c>
      <c r="F137" s="60">
        <v>312</v>
      </c>
      <c r="G137" s="34"/>
      <c r="H137" s="60">
        <v>165299</v>
      </c>
      <c r="I137" s="60">
        <f>D138*H137</f>
        <v>334.2544781062388</v>
      </c>
      <c r="J137" s="240">
        <f>D139*H137</f>
        <v>197452.25787052466</v>
      </c>
      <c r="K137" s="56">
        <f t="shared" si="4"/>
        <v>28.5594146562457</v>
      </c>
    </row>
    <row r="138" spans="1:12" ht="12.75" hidden="1">
      <c r="A138" s="51"/>
      <c r="B138" s="33"/>
      <c r="C138" s="33" t="s">
        <v>762</v>
      </c>
      <c r="D138" s="232">
        <v>0.00202212038854584</v>
      </c>
      <c r="E138" s="35"/>
      <c r="F138" s="35"/>
      <c r="G138" s="35"/>
      <c r="H138" s="35"/>
      <c r="I138" s="40"/>
      <c r="J138" s="239"/>
      <c r="K138" s="56" t="e">
        <f t="shared" si="4"/>
        <v>#DIV/0!</v>
      </c>
      <c r="L138" s="19"/>
    </row>
    <row r="139" spans="1:12" ht="12.75" hidden="1">
      <c r="A139" s="51"/>
      <c r="B139" s="33"/>
      <c r="C139" s="33" t="s">
        <v>763</v>
      </c>
      <c r="D139" s="232">
        <v>1.1945157434136</v>
      </c>
      <c r="E139" s="35"/>
      <c r="F139" s="35"/>
      <c r="G139" s="35"/>
      <c r="H139" s="35"/>
      <c r="I139" s="233"/>
      <c r="J139" s="239"/>
      <c r="K139" s="56" t="e">
        <f t="shared" si="4"/>
        <v>#DIV/0!</v>
      </c>
      <c r="L139" s="19"/>
    </row>
    <row r="140" spans="1:12" ht="12.75" hidden="1">
      <c r="A140" s="51"/>
      <c r="B140" s="33"/>
      <c r="C140" s="33" t="s">
        <v>766</v>
      </c>
      <c r="D140" s="232">
        <v>590.724345681818</v>
      </c>
      <c r="E140" s="35"/>
      <c r="F140" s="35"/>
      <c r="G140" s="35"/>
      <c r="H140" s="35"/>
      <c r="I140" s="233"/>
      <c r="J140" s="239"/>
      <c r="K140" s="56" t="e">
        <f t="shared" si="4"/>
        <v>#DIV/0!</v>
      </c>
      <c r="L140" s="19"/>
    </row>
    <row r="141" spans="1:12" ht="12.75" hidden="1">
      <c r="A141" s="51" t="s">
        <v>638</v>
      </c>
      <c r="B141" s="33" t="s">
        <v>626</v>
      </c>
      <c r="C141" s="33" t="s">
        <v>15</v>
      </c>
      <c r="D141" s="33" t="s">
        <v>123</v>
      </c>
      <c r="E141" s="40">
        <v>336</v>
      </c>
      <c r="F141" s="40">
        <f>(E141*20%)+E141</f>
        <v>403.2</v>
      </c>
      <c r="G141" s="38" t="s">
        <v>278</v>
      </c>
      <c r="H141" s="40">
        <v>3293</v>
      </c>
      <c r="I141" s="33"/>
      <c r="J141" s="41"/>
      <c r="K141" s="56">
        <f t="shared" si="4"/>
        <v>-100</v>
      </c>
      <c r="L141" s="19"/>
    </row>
    <row r="142" spans="1:12" ht="12.75" hidden="1">
      <c r="A142" s="51" t="s">
        <v>638</v>
      </c>
      <c r="B142" s="33" t="s">
        <v>630</v>
      </c>
      <c r="C142" s="33" t="s">
        <v>16</v>
      </c>
      <c r="D142" s="33" t="s">
        <v>123</v>
      </c>
      <c r="E142" s="40">
        <v>14</v>
      </c>
      <c r="F142" s="40">
        <f>(E142*20%)+E142</f>
        <v>16.8</v>
      </c>
      <c r="G142" s="38" t="s">
        <v>282</v>
      </c>
      <c r="H142" s="40">
        <v>21749</v>
      </c>
      <c r="I142" s="33"/>
      <c r="J142" s="41"/>
      <c r="K142" s="56">
        <f t="shared" si="4"/>
        <v>-100</v>
      </c>
      <c r="L142" s="19"/>
    </row>
    <row r="143" spans="1:12" ht="12.75" hidden="1">
      <c r="A143" s="51"/>
      <c r="B143" s="33"/>
      <c r="C143" s="33"/>
      <c r="D143" s="33"/>
      <c r="E143" s="40"/>
      <c r="F143" s="40"/>
      <c r="G143" s="38" t="s">
        <v>283</v>
      </c>
      <c r="H143" s="40">
        <v>5955</v>
      </c>
      <c r="I143" s="33"/>
      <c r="J143" s="41"/>
      <c r="K143" s="56" t="e">
        <f t="shared" si="4"/>
        <v>#DIV/0!</v>
      </c>
      <c r="L143" s="19"/>
    </row>
    <row r="144" spans="1:12" ht="12.75" hidden="1">
      <c r="A144" s="51"/>
      <c r="B144" s="33"/>
      <c r="C144" s="33"/>
      <c r="D144" s="33"/>
      <c r="E144" s="40"/>
      <c r="F144" s="40"/>
      <c r="G144" s="38" t="s">
        <v>284</v>
      </c>
      <c r="H144" s="40">
        <v>10531</v>
      </c>
      <c r="I144" s="33"/>
      <c r="J144" s="41"/>
      <c r="K144" s="56" t="e">
        <f aca="true" t="shared" si="7" ref="K144:K210">(I144-E144)*100/E144</f>
        <v>#DIV/0!</v>
      </c>
      <c r="L144" s="19"/>
    </row>
    <row r="145" spans="1:12" ht="12.75" hidden="1">
      <c r="A145" s="51"/>
      <c r="B145" s="33"/>
      <c r="C145" s="33"/>
      <c r="D145" s="33"/>
      <c r="E145" s="40"/>
      <c r="F145" s="40"/>
      <c r="G145" s="38" t="s">
        <v>285</v>
      </c>
      <c r="H145" s="40">
        <v>17048</v>
      </c>
      <c r="I145" s="33"/>
      <c r="J145" s="41"/>
      <c r="K145" s="56" t="e">
        <f t="shared" si="7"/>
        <v>#DIV/0!</v>
      </c>
      <c r="L145" s="19"/>
    </row>
    <row r="146" spans="1:12" ht="12.75" hidden="1">
      <c r="A146" s="51"/>
      <c r="B146" s="33"/>
      <c r="C146" s="33"/>
      <c r="D146" s="33"/>
      <c r="E146" s="40"/>
      <c r="F146" s="40"/>
      <c r="G146" s="38" t="s">
        <v>286</v>
      </c>
      <c r="H146" s="40">
        <v>6268</v>
      </c>
      <c r="I146" s="33"/>
      <c r="J146" s="41"/>
      <c r="K146" s="56" t="e">
        <f t="shared" si="7"/>
        <v>#DIV/0!</v>
      </c>
      <c r="L146" s="19"/>
    </row>
    <row r="147" spans="1:12" ht="12.75" hidden="1">
      <c r="A147" s="51"/>
      <c r="B147" s="33"/>
      <c r="C147" s="33"/>
      <c r="D147" s="33"/>
      <c r="E147" s="40"/>
      <c r="F147" s="40"/>
      <c r="G147" s="38" t="s">
        <v>288</v>
      </c>
      <c r="H147" s="40">
        <v>72370</v>
      </c>
      <c r="I147" s="33"/>
      <c r="J147" s="41"/>
      <c r="K147" s="56" t="e">
        <f t="shared" si="7"/>
        <v>#DIV/0!</v>
      </c>
      <c r="L147" s="19"/>
    </row>
    <row r="148" spans="1:12" ht="12.75" hidden="1">
      <c r="A148" s="51"/>
      <c r="B148" s="33"/>
      <c r="C148" s="33"/>
      <c r="D148" s="33"/>
      <c r="E148" s="40"/>
      <c r="F148" s="40"/>
      <c r="G148" s="38" t="s">
        <v>292</v>
      </c>
      <c r="H148" s="40">
        <v>6513</v>
      </c>
      <c r="I148" s="33"/>
      <c r="J148" s="41"/>
      <c r="K148" s="56" t="e">
        <f t="shared" si="7"/>
        <v>#DIV/0!</v>
      </c>
      <c r="L148" s="19"/>
    </row>
    <row r="149" spans="1:12" ht="12.75">
      <c r="A149" s="51"/>
      <c r="B149" s="33"/>
      <c r="C149" s="33"/>
      <c r="D149" s="33"/>
      <c r="E149" s="40"/>
      <c r="F149" s="40"/>
      <c r="G149" s="38"/>
      <c r="H149" s="40"/>
      <c r="I149" s="33"/>
      <c r="J149" s="41"/>
      <c r="K149" s="56"/>
      <c r="L149" s="19"/>
    </row>
    <row r="150" spans="1:13" ht="12.75">
      <c r="A150" s="51"/>
      <c r="B150" s="33"/>
      <c r="C150" s="241" t="s">
        <v>775</v>
      </c>
      <c r="D150" s="241"/>
      <c r="E150" s="242">
        <v>389</v>
      </c>
      <c r="F150" s="242">
        <f>(E150*20%)+E150</f>
        <v>466.8</v>
      </c>
      <c r="G150" s="241"/>
      <c r="H150" s="242">
        <f>SUM(H141:H148)</f>
        <v>143727</v>
      </c>
      <c r="I150" s="242">
        <f>D164*H150</f>
        <v>290.63329708452795</v>
      </c>
      <c r="J150" s="243">
        <f>D165*H150</f>
        <v>171684.1642536065</v>
      </c>
      <c r="K150" s="244">
        <f t="shared" si="7"/>
        <v>-25.287070158219038</v>
      </c>
      <c r="L150" s="19"/>
      <c r="M150" s="25"/>
    </row>
    <row r="151" spans="1:11" ht="12.75" hidden="1">
      <c r="A151" s="144"/>
      <c r="B151" s="145"/>
      <c r="C151" s="145"/>
      <c r="D151" s="145"/>
      <c r="E151" s="146"/>
      <c r="F151" s="146"/>
      <c r="G151" s="145"/>
      <c r="H151" s="146"/>
      <c r="I151" s="145"/>
      <c r="J151" s="172"/>
      <c r="K151" s="56" t="e">
        <f t="shared" si="7"/>
        <v>#DIV/0!</v>
      </c>
    </row>
    <row r="152" spans="1:12" ht="12.75" hidden="1">
      <c r="A152" s="51" t="s">
        <v>638</v>
      </c>
      <c r="B152" s="33" t="s">
        <v>626</v>
      </c>
      <c r="C152" s="33" t="s">
        <v>75</v>
      </c>
      <c r="D152" s="33" t="s">
        <v>162</v>
      </c>
      <c r="E152" s="40">
        <v>34</v>
      </c>
      <c r="F152" s="40">
        <f>(E152*20%)+E152</f>
        <v>40.8</v>
      </c>
      <c r="G152" s="38" t="s">
        <v>287</v>
      </c>
      <c r="H152" s="40">
        <v>42888</v>
      </c>
      <c r="I152" s="33"/>
      <c r="J152" s="216"/>
      <c r="K152" s="56">
        <f t="shared" si="7"/>
        <v>-100</v>
      </c>
      <c r="L152" s="19"/>
    </row>
    <row r="153" spans="1:12" ht="12.75" hidden="1">
      <c r="A153" s="51"/>
      <c r="B153" s="33"/>
      <c r="C153" s="33"/>
      <c r="D153" s="33"/>
      <c r="E153" s="35"/>
      <c r="F153" s="40"/>
      <c r="G153" s="38" t="s">
        <v>281</v>
      </c>
      <c r="H153" s="40">
        <v>7238</v>
      </c>
      <c r="I153" s="33"/>
      <c r="J153" s="216"/>
      <c r="K153" s="56" t="e">
        <f t="shared" si="7"/>
        <v>#DIV/0!</v>
      </c>
      <c r="L153" s="19"/>
    </row>
    <row r="154" spans="1:12" ht="12.75" hidden="1">
      <c r="A154" s="51"/>
      <c r="B154" s="33"/>
      <c r="C154" s="33"/>
      <c r="D154" s="33"/>
      <c r="E154" s="40"/>
      <c r="F154" s="40"/>
      <c r="G154" s="38" t="s">
        <v>280</v>
      </c>
      <c r="H154" s="40">
        <v>17240</v>
      </c>
      <c r="I154" s="33"/>
      <c r="J154" s="216"/>
      <c r="K154" s="56" t="e">
        <f t="shared" si="7"/>
        <v>#DIV/0!</v>
      </c>
      <c r="L154" s="19"/>
    </row>
    <row r="155" spans="1:12" ht="12.75">
      <c r="A155" s="51"/>
      <c r="B155" s="33"/>
      <c r="C155" s="33" t="s">
        <v>776</v>
      </c>
      <c r="D155" s="33"/>
      <c r="E155" s="40">
        <f>SUM(E152:E154)</f>
        <v>34</v>
      </c>
      <c r="F155" s="40">
        <f>(E155*20%)+E155</f>
        <v>40.8</v>
      </c>
      <c r="G155" s="38"/>
      <c r="H155" s="40">
        <f>SUM(H152:H154)</f>
        <v>67366</v>
      </c>
      <c r="I155" s="40">
        <f>D164*H155</f>
        <v>136.22216209477907</v>
      </c>
      <c r="J155" s="216">
        <f>D165*H155</f>
        <v>80469.74757080058</v>
      </c>
      <c r="K155" s="56">
        <f t="shared" si="7"/>
        <v>300.6534179258208</v>
      </c>
      <c r="L155" s="19"/>
    </row>
    <row r="156" spans="1:12" ht="12.75" hidden="1">
      <c r="A156" s="144"/>
      <c r="B156" s="145"/>
      <c r="C156" s="145"/>
      <c r="D156" s="145"/>
      <c r="E156" s="146"/>
      <c r="F156" s="146"/>
      <c r="G156" s="145"/>
      <c r="H156" s="146"/>
      <c r="I156" s="145"/>
      <c r="J156" s="172"/>
      <c r="K156" s="56" t="e">
        <f t="shared" si="7"/>
        <v>#DIV/0!</v>
      </c>
      <c r="L156" s="19"/>
    </row>
    <row r="157" spans="1:12" ht="12.75" hidden="1">
      <c r="A157" s="51" t="s">
        <v>638</v>
      </c>
      <c r="B157" s="33" t="s">
        <v>626</v>
      </c>
      <c r="C157" s="33" t="s">
        <v>598</v>
      </c>
      <c r="D157" s="33" t="s">
        <v>178</v>
      </c>
      <c r="E157" s="40">
        <v>45</v>
      </c>
      <c r="F157" s="40">
        <f>(E157*20%)+E157</f>
        <v>54</v>
      </c>
      <c r="G157" s="38" t="s">
        <v>279</v>
      </c>
      <c r="H157" s="40">
        <v>19679</v>
      </c>
      <c r="I157" s="33"/>
      <c r="J157" s="216"/>
      <c r="K157" s="56">
        <f t="shared" si="7"/>
        <v>-100</v>
      </c>
      <c r="L157" s="19"/>
    </row>
    <row r="158" spans="1:12" ht="12.75" hidden="1">
      <c r="A158" s="51"/>
      <c r="B158" s="33"/>
      <c r="C158" s="33"/>
      <c r="D158" s="33"/>
      <c r="E158" s="40"/>
      <c r="F158" s="40"/>
      <c r="G158" s="38" t="s">
        <v>290</v>
      </c>
      <c r="H158" s="40">
        <v>5028</v>
      </c>
      <c r="I158" s="33"/>
      <c r="J158" s="216"/>
      <c r="K158" s="56" t="e">
        <f t="shared" si="7"/>
        <v>#DIV/0!</v>
      </c>
      <c r="L158" s="19"/>
    </row>
    <row r="159" spans="1:12" ht="12.75" hidden="1">
      <c r="A159" s="51"/>
      <c r="B159" s="33"/>
      <c r="C159" s="33"/>
      <c r="D159" s="33"/>
      <c r="E159" s="40"/>
      <c r="F159" s="40"/>
      <c r="G159" s="38" t="s">
        <v>291</v>
      </c>
      <c r="H159" s="40">
        <v>3394</v>
      </c>
      <c r="I159" s="33"/>
      <c r="J159" s="216"/>
      <c r="K159" s="56" t="e">
        <f t="shared" si="7"/>
        <v>#DIV/0!</v>
      </c>
      <c r="L159" s="19"/>
    </row>
    <row r="160" spans="1:12" ht="12.75" hidden="1">
      <c r="A160" s="51"/>
      <c r="B160" s="33"/>
      <c r="C160" s="67"/>
      <c r="D160" s="33"/>
      <c r="E160" s="40"/>
      <c r="F160" s="40"/>
      <c r="G160" s="38" t="s">
        <v>289</v>
      </c>
      <c r="H160" s="40">
        <v>10599</v>
      </c>
      <c r="I160" s="33"/>
      <c r="J160" s="216"/>
      <c r="K160" s="56" t="e">
        <f t="shared" si="7"/>
        <v>#DIV/0!</v>
      </c>
      <c r="L160" s="19"/>
    </row>
    <row r="161" spans="1:12" ht="12.75">
      <c r="A161" s="51"/>
      <c r="B161" s="33"/>
      <c r="C161" s="33" t="s">
        <v>818</v>
      </c>
      <c r="D161" s="33"/>
      <c r="E161" s="40">
        <v>50</v>
      </c>
      <c r="F161" s="40">
        <f>(E161*20%)+E161</f>
        <v>60</v>
      </c>
      <c r="G161" s="38"/>
      <c r="H161" s="40">
        <f>SUM(H157:H160)</f>
        <v>38700</v>
      </c>
      <c r="I161" s="40">
        <f>D164*H161</f>
        <v>78.25605903672401</v>
      </c>
      <c r="J161" s="216">
        <f>D165*H161</f>
        <v>46227.75927010632</v>
      </c>
      <c r="K161" s="56">
        <f t="shared" si="7"/>
        <v>56.51211807344802</v>
      </c>
      <c r="L161" s="19"/>
    </row>
    <row r="162" spans="1:12" ht="12.75" hidden="1">
      <c r="A162" s="144"/>
      <c r="B162" s="145"/>
      <c r="C162" s="145"/>
      <c r="D162" s="145"/>
      <c r="E162" s="145"/>
      <c r="F162" s="145"/>
      <c r="G162" s="145"/>
      <c r="H162" s="146"/>
      <c r="I162" s="146"/>
      <c r="J162" s="172"/>
      <c r="K162" s="56" t="e">
        <f t="shared" si="7"/>
        <v>#DIV/0!</v>
      </c>
      <c r="L162" s="19"/>
    </row>
    <row r="163" spans="1:11" s="20" customFormat="1" ht="12.75">
      <c r="A163" s="50" t="s">
        <v>638</v>
      </c>
      <c r="B163" s="32"/>
      <c r="C163" s="32" t="s">
        <v>777</v>
      </c>
      <c r="D163" s="32"/>
      <c r="E163" s="60">
        <v>473</v>
      </c>
      <c r="F163" s="60">
        <f>(E163*20%)+E163</f>
        <v>567.6</v>
      </c>
      <c r="G163" s="34"/>
      <c r="H163" s="60">
        <f>H150+H155+H161</f>
        <v>249793</v>
      </c>
      <c r="I163" s="60">
        <f>D164*H163</f>
        <v>505.111518216031</v>
      </c>
      <c r="J163" s="173">
        <f>D165*H163</f>
        <v>298381.6710945134</v>
      </c>
      <c r="K163" s="56">
        <f t="shared" si="7"/>
        <v>6.788904485418819</v>
      </c>
    </row>
    <row r="164" spans="1:12" ht="12.75" hidden="1">
      <c r="A164" s="51"/>
      <c r="B164" s="33"/>
      <c r="C164" s="33" t="s">
        <v>762</v>
      </c>
      <c r="D164" s="232">
        <v>0.00202212038854584</v>
      </c>
      <c r="E164" s="35"/>
      <c r="F164" s="35"/>
      <c r="G164" s="35"/>
      <c r="H164" s="35"/>
      <c r="I164" s="40"/>
      <c r="J164" s="239"/>
      <c r="K164" s="56" t="e">
        <f t="shared" si="7"/>
        <v>#DIV/0!</v>
      </c>
      <c r="L164" s="19"/>
    </row>
    <row r="165" spans="1:12" ht="12.75" hidden="1">
      <c r="A165" s="51"/>
      <c r="B165" s="33"/>
      <c r="C165" s="33" t="s">
        <v>763</v>
      </c>
      <c r="D165" s="232">
        <v>1.1945157434136</v>
      </c>
      <c r="E165" s="35"/>
      <c r="F165" s="35"/>
      <c r="G165" s="35"/>
      <c r="H165" s="35"/>
      <c r="I165" s="233"/>
      <c r="J165" s="239"/>
      <c r="K165" s="56" t="e">
        <f t="shared" si="7"/>
        <v>#DIV/0!</v>
      </c>
      <c r="L165" s="19"/>
    </row>
    <row r="166" spans="1:12" ht="12.75" hidden="1">
      <c r="A166" s="51"/>
      <c r="B166" s="33"/>
      <c r="C166" s="33" t="s">
        <v>766</v>
      </c>
      <c r="D166" s="232">
        <v>590.724345681818</v>
      </c>
      <c r="E166" s="35"/>
      <c r="F166" s="35"/>
      <c r="G166" s="35"/>
      <c r="H166" s="35"/>
      <c r="I166" s="233"/>
      <c r="J166" s="239"/>
      <c r="K166" s="56" t="e">
        <f t="shared" si="7"/>
        <v>#DIV/0!</v>
      </c>
      <c r="L166" s="19"/>
    </row>
    <row r="167" spans="1:12" ht="12.75" hidden="1">
      <c r="A167" s="51" t="s">
        <v>639</v>
      </c>
      <c r="B167" s="33" t="s">
        <v>626</v>
      </c>
      <c r="C167" s="33" t="s">
        <v>52</v>
      </c>
      <c r="D167" s="33" t="s">
        <v>146</v>
      </c>
      <c r="E167" s="40">
        <v>507</v>
      </c>
      <c r="F167" s="40">
        <f>(E167*20%)+E167</f>
        <v>608.4</v>
      </c>
      <c r="G167" s="38" t="s">
        <v>300</v>
      </c>
      <c r="H167" s="40">
        <v>36179</v>
      </c>
      <c r="I167" s="33"/>
      <c r="J167" s="41"/>
      <c r="K167" s="56">
        <f t="shared" si="7"/>
        <v>-100</v>
      </c>
      <c r="L167" s="19"/>
    </row>
    <row r="168" spans="1:12" ht="12.75" hidden="1">
      <c r="A168" s="51" t="s">
        <v>639</v>
      </c>
      <c r="B168" s="33" t="s">
        <v>626</v>
      </c>
      <c r="C168" s="33" t="s">
        <v>190</v>
      </c>
      <c r="D168" s="33" t="s">
        <v>146</v>
      </c>
      <c r="E168" s="40">
        <v>215</v>
      </c>
      <c r="F168" s="40">
        <f>(E168*20%)+E168</f>
        <v>258</v>
      </c>
      <c r="G168" s="38" t="s">
        <v>293</v>
      </c>
      <c r="H168" s="40">
        <v>17308</v>
      </c>
      <c r="I168" s="33"/>
      <c r="J168" s="154"/>
      <c r="K168" s="56">
        <f t="shared" si="7"/>
        <v>-100</v>
      </c>
      <c r="L168" s="19"/>
    </row>
    <row r="169" spans="1:12" ht="12.75" hidden="1">
      <c r="A169" s="51" t="s">
        <v>639</v>
      </c>
      <c r="B169" s="33" t="s">
        <v>630</v>
      </c>
      <c r="C169" s="33" t="s">
        <v>110</v>
      </c>
      <c r="D169" s="33" t="s">
        <v>183</v>
      </c>
      <c r="E169" s="40">
        <v>8</v>
      </c>
      <c r="F169" s="40">
        <f>(E169*20%)+E169</f>
        <v>9.6</v>
      </c>
      <c r="G169" s="38" t="s">
        <v>294</v>
      </c>
      <c r="H169" s="40">
        <v>9735</v>
      </c>
      <c r="I169" s="33"/>
      <c r="J169" s="154"/>
      <c r="K169" s="56">
        <f t="shared" si="7"/>
        <v>-100</v>
      </c>
      <c r="L169" s="19"/>
    </row>
    <row r="170" spans="1:12" ht="12.75" hidden="1">
      <c r="A170" s="51"/>
      <c r="B170" s="33"/>
      <c r="C170" s="33"/>
      <c r="D170" s="33"/>
      <c r="E170" s="33"/>
      <c r="F170" s="33"/>
      <c r="G170" s="38" t="s">
        <v>295</v>
      </c>
      <c r="H170" s="40">
        <v>3945</v>
      </c>
      <c r="I170" s="33"/>
      <c r="J170" s="154"/>
      <c r="K170" s="56" t="e">
        <f t="shared" si="7"/>
        <v>#DIV/0!</v>
      </c>
      <c r="L170" s="19"/>
    </row>
    <row r="171" spans="1:12" ht="12.75" hidden="1">
      <c r="A171" s="51"/>
      <c r="B171" s="33"/>
      <c r="C171" s="33"/>
      <c r="D171" s="33"/>
      <c r="E171" s="40"/>
      <c r="F171" s="40"/>
      <c r="G171" s="38" t="s">
        <v>296</v>
      </c>
      <c r="H171" s="40">
        <v>2764</v>
      </c>
      <c r="I171" s="33"/>
      <c r="J171" s="154"/>
      <c r="K171" s="56" t="e">
        <f t="shared" si="7"/>
        <v>#DIV/0!</v>
      </c>
      <c r="L171" s="19"/>
    </row>
    <row r="172" spans="1:12" ht="12.75" hidden="1">
      <c r="A172" s="51"/>
      <c r="B172" s="33"/>
      <c r="C172" s="33"/>
      <c r="D172" s="33"/>
      <c r="E172" s="40"/>
      <c r="F172" s="40"/>
      <c r="G172" s="38" t="s">
        <v>297</v>
      </c>
      <c r="H172" s="40">
        <v>3796</v>
      </c>
      <c r="I172" s="33"/>
      <c r="J172" s="154"/>
      <c r="K172" s="56" t="e">
        <f t="shared" si="7"/>
        <v>#DIV/0!</v>
      </c>
      <c r="L172" s="19"/>
    </row>
    <row r="173" spans="1:12" ht="12.75" hidden="1">
      <c r="A173" s="51"/>
      <c r="B173" s="33"/>
      <c r="C173" s="33"/>
      <c r="D173" s="33"/>
      <c r="E173" s="40"/>
      <c r="F173" s="40"/>
      <c r="G173" s="38" t="s">
        <v>298</v>
      </c>
      <c r="H173" s="40">
        <v>18526</v>
      </c>
      <c r="I173" s="33"/>
      <c r="J173" s="154"/>
      <c r="K173" s="56" t="e">
        <f t="shared" si="7"/>
        <v>#DIV/0!</v>
      </c>
      <c r="L173" s="19"/>
    </row>
    <row r="174" spans="1:12" ht="12.75" hidden="1">
      <c r="A174" s="51"/>
      <c r="B174" s="33"/>
      <c r="C174" s="33"/>
      <c r="D174" s="33"/>
      <c r="E174" s="40"/>
      <c r="F174" s="40"/>
      <c r="G174" s="38" t="s">
        <v>299</v>
      </c>
      <c r="H174" s="40">
        <v>4278</v>
      </c>
      <c r="I174" s="33"/>
      <c r="J174" s="154"/>
      <c r="K174" s="56" t="e">
        <f t="shared" si="7"/>
        <v>#DIV/0!</v>
      </c>
      <c r="L174" s="25"/>
    </row>
    <row r="175" spans="1:12" ht="12.75" hidden="1">
      <c r="A175" s="51"/>
      <c r="B175" s="33"/>
      <c r="C175" s="33"/>
      <c r="D175" s="33"/>
      <c r="E175" s="40"/>
      <c r="F175" s="40"/>
      <c r="G175" s="38" t="s">
        <v>301</v>
      </c>
      <c r="H175" s="40">
        <v>6103</v>
      </c>
      <c r="I175" s="33"/>
      <c r="J175" s="154"/>
      <c r="K175" s="56" t="e">
        <f t="shared" si="7"/>
        <v>#DIV/0!</v>
      </c>
      <c r="L175" s="19"/>
    </row>
    <row r="176" spans="1:12" ht="12.75" hidden="1">
      <c r="A176" s="51"/>
      <c r="B176" s="33"/>
      <c r="C176" s="33"/>
      <c r="D176" s="33"/>
      <c r="E176" s="40"/>
      <c r="F176" s="40"/>
      <c r="G176" s="38" t="s">
        <v>302</v>
      </c>
      <c r="H176" s="40">
        <v>4726</v>
      </c>
      <c r="I176" s="33"/>
      <c r="J176" s="154"/>
      <c r="K176" s="56" t="e">
        <f t="shared" si="7"/>
        <v>#DIV/0!</v>
      </c>
      <c r="L176" s="19"/>
    </row>
    <row r="177" spans="1:12" ht="12.75" hidden="1">
      <c r="A177" s="51"/>
      <c r="B177" s="33"/>
      <c r="C177" s="33"/>
      <c r="D177" s="33"/>
      <c r="E177" s="40"/>
      <c r="F177" s="40"/>
      <c r="G177" s="38" t="s">
        <v>303</v>
      </c>
      <c r="H177" s="40">
        <v>78943</v>
      </c>
      <c r="I177" s="33"/>
      <c r="J177" s="154"/>
      <c r="K177" s="56" t="e">
        <f t="shared" si="7"/>
        <v>#DIV/0!</v>
      </c>
      <c r="L177" s="19"/>
    </row>
    <row r="178" spans="1:12" ht="12.75" hidden="1">
      <c r="A178" s="51"/>
      <c r="B178" s="33"/>
      <c r="C178" s="33"/>
      <c r="D178" s="33"/>
      <c r="E178" s="40"/>
      <c r="F178" s="40"/>
      <c r="G178" s="38" t="s">
        <v>304</v>
      </c>
      <c r="H178" s="40">
        <v>3127</v>
      </c>
      <c r="I178" s="33"/>
      <c r="J178" s="154"/>
      <c r="K178" s="56" t="e">
        <f t="shared" si="7"/>
        <v>#DIV/0!</v>
      </c>
      <c r="L178" s="19"/>
    </row>
    <row r="179" spans="1:12" ht="12.75" hidden="1">
      <c r="A179" s="51"/>
      <c r="B179" s="33"/>
      <c r="C179" s="33"/>
      <c r="D179" s="33"/>
      <c r="E179" s="40"/>
      <c r="F179" s="40"/>
      <c r="G179" s="38" t="s">
        <v>305</v>
      </c>
      <c r="H179" s="40">
        <v>13900</v>
      </c>
      <c r="I179" s="33"/>
      <c r="J179" s="154"/>
      <c r="K179" s="56" t="e">
        <f t="shared" si="7"/>
        <v>#DIV/0!</v>
      </c>
      <c r="L179" s="19"/>
    </row>
    <row r="180" spans="1:13" ht="12.75" hidden="1">
      <c r="A180" s="51"/>
      <c r="B180" s="33"/>
      <c r="C180" s="33"/>
      <c r="D180" s="33"/>
      <c r="E180" s="40"/>
      <c r="F180" s="40"/>
      <c r="G180" s="38" t="s">
        <v>306</v>
      </c>
      <c r="H180" s="40">
        <v>5098</v>
      </c>
      <c r="I180" s="33"/>
      <c r="J180" s="154"/>
      <c r="K180" s="56" t="e">
        <f t="shared" si="7"/>
        <v>#DIV/0!</v>
      </c>
      <c r="L180" s="19"/>
      <c r="M180" s="25"/>
    </row>
    <row r="181" spans="1:12" ht="12.75" hidden="1">
      <c r="A181" s="51"/>
      <c r="B181" s="33"/>
      <c r="C181" s="33"/>
      <c r="D181" s="33"/>
      <c r="E181" s="40"/>
      <c r="F181" s="40"/>
      <c r="G181" s="38" t="s">
        <v>307</v>
      </c>
      <c r="H181" s="40">
        <v>10377</v>
      </c>
      <c r="I181" s="33"/>
      <c r="J181" s="154"/>
      <c r="K181" s="56" t="e">
        <f t="shared" si="7"/>
        <v>#DIV/0!</v>
      </c>
      <c r="L181" s="19"/>
    </row>
    <row r="182" spans="1:12" ht="12.75" hidden="1">
      <c r="A182" s="51"/>
      <c r="B182" s="33"/>
      <c r="C182" s="33"/>
      <c r="D182" s="33"/>
      <c r="E182" s="40"/>
      <c r="F182" s="40"/>
      <c r="G182" s="38" t="s">
        <v>308</v>
      </c>
      <c r="H182" s="40">
        <v>6761</v>
      </c>
      <c r="I182" s="33"/>
      <c r="J182" s="154"/>
      <c r="K182" s="56" t="e">
        <f t="shared" si="7"/>
        <v>#DIV/0!</v>
      </c>
      <c r="L182" s="19"/>
    </row>
    <row r="183" spans="1:12" ht="12.75" hidden="1">
      <c r="A183" s="51"/>
      <c r="B183" s="33"/>
      <c r="C183" s="33"/>
      <c r="D183" s="33"/>
      <c r="E183" s="40"/>
      <c r="F183" s="40"/>
      <c r="G183" s="38" t="s">
        <v>309</v>
      </c>
      <c r="H183" s="40">
        <v>2625</v>
      </c>
      <c r="I183" s="33"/>
      <c r="J183" s="154"/>
      <c r="K183" s="56" t="e">
        <f t="shared" si="7"/>
        <v>#DIV/0!</v>
      </c>
      <c r="L183" s="19"/>
    </row>
    <row r="184" spans="1:12" ht="12.75" hidden="1">
      <c r="A184" s="51"/>
      <c r="B184" s="33"/>
      <c r="C184" s="33"/>
      <c r="D184" s="33"/>
      <c r="E184" s="40"/>
      <c r="F184" s="40"/>
      <c r="G184" s="38" t="s">
        <v>310</v>
      </c>
      <c r="H184" s="40">
        <v>13654</v>
      </c>
      <c r="I184" s="33"/>
      <c r="J184" s="154"/>
      <c r="K184" s="56" t="e">
        <f t="shared" si="7"/>
        <v>#DIV/0!</v>
      </c>
      <c r="L184" s="19"/>
    </row>
    <row r="185" spans="1:12" ht="12.75" hidden="1">
      <c r="A185" s="51"/>
      <c r="B185" s="33"/>
      <c r="C185" s="33"/>
      <c r="D185" s="33"/>
      <c r="E185" s="40"/>
      <c r="F185" s="40"/>
      <c r="G185" s="38" t="s">
        <v>311</v>
      </c>
      <c r="H185" s="40">
        <v>5628</v>
      </c>
      <c r="I185" s="33"/>
      <c r="J185" s="154"/>
      <c r="K185" s="56" t="e">
        <f t="shared" si="7"/>
        <v>#DIV/0!</v>
      </c>
      <c r="L185" s="19"/>
    </row>
    <row r="186" spans="1:12" ht="12.75" hidden="1">
      <c r="A186" s="51"/>
      <c r="B186" s="33"/>
      <c r="C186" s="33"/>
      <c r="D186" s="33"/>
      <c r="E186" s="40"/>
      <c r="F186" s="40"/>
      <c r="G186" s="38" t="s">
        <v>312</v>
      </c>
      <c r="H186" s="40">
        <v>16338</v>
      </c>
      <c r="I186" s="33"/>
      <c r="J186" s="154"/>
      <c r="K186" s="56" t="e">
        <f t="shared" si="7"/>
        <v>#DIV/0!</v>
      </c>
      <c r="L186" s="19"/>
    </row>
    <row r="187" spans="1:12" ht="12.75" hidden="1">
      <c r="A187" s="51"/>
      <c r="B187" s="33"/>
      <c r="C187" s="33"/>
      <c r="D187" s="33"/>
      <c r="E187" s="40"/>
      <c r="F187" s="40"/>
      <c r="G187" s="38" t="s">
        <v>313</v>
      </c>
      <c r="H187" s="40">
        <v>6812</v>
      </c>
      <c r="I187" s="33"/>
      <c r="J187" s="154"/>
      <c r="K187" s="56" t="e">
        <f t="shared" si="7"/>
        <v>#DIV/0!</v>
      </c>
      <c r="L187" s="19"/>
    </row>
    <row r="188" spans="1:12" ht="12.75" hidden="1">
      <c r="A188" s="51"/>
      <c r="B188" s="33"/>
      <c r="C188" s="33"/>
      <c r="D188" s="33"/>
      <c r="E188" s="40"/>
      <c r="F188" s="40"/>
      <c r="G188" s="38" t="s">
        <v>314</v>
      </c>
      <c r="H188" s="40">
        <v>4403</v>
      </c>
      <c r="I188" s="33"/>
      <c r="J188" s="154"/>
      <c r="K188" s="56" t="e">
        <f t="shared" si="7"/>
        <v>#DIV/0!</v>
      </c>
      <c r="L188" s="19"/>
    </row>
    <row r="189" spans="1:12" ht="12.75" hidden="1">
      <c r="A189" s="51"/>
      <c r="B189" s="33"/>
      <c r="C189" s="33"/>
      <c r="D189" s="33"/>
      <c r="E189" s="40"/>
      <c r="F189" s="40"/>
      <c r="G189" s="38" t="s">
        <v>315</v>
      </c>
      <c r="H189" s="40">
        <v>13689</v>
      </c>
      <c r="I189" s="33"/>
      <c r="J189" s="154"/>
      <c r="K189" s="56" t="e">
        <f t="shared" si="7"/>
        <v>#DIV/0!</v>
      </c>
      <c r="L189" s="19"/>
    </row>
    <row r="190" spans="1:12" ht="12.75" hidden="1">
      <c r="A190" s="51"/>
      <c r="B190" s="33"/>
      <c r="C190" s="33"/>
      <c r="D190" s="33"/>
      <c r="E190" s="40"/>
      <c r="F190" s="40"/>
      <c r="G190" s="38" t="s">
        <v>316</v>
      </c>
      <c r="H190" s="40">
        <v>13132</v>
      </c>
      <c r="I190" s="33"/>
      <c r="J190" s="154"/>
      <c r="K190" s="56" t="e">
        <f t="shared" si="7"/>
        <v>#DIV/0!</v>
      </c>
      <c r="L190" s="19"/>
    </row>
    <row r="191" spans="1:12" ht="12.75" hidden="1">
      <c r="A191" s="51"/>
      <c r="B191" s="33"/>
      <c r="C191" s="33"/>
      <c r="D191" s="33"/>
      <c r="E191" s="40"/>
      <c r="F191" s="40"/>
      <c r="G191" s="38" t="s">
        <v>317</v>
      </c>
      <c r="H191" s="40">
        <v>18893</v>
      </c>
      <c r="I191" s="33"/>
      <c r="J191" s="154"/>
      <c r="K191" s="56" t="e">
        <f t="shared" si="7"/>
        <v>#DIV/0!</v>
      </c>
      <c r="L191" s="19"/>
    </row>
    <row r="192" spans="1:12" ht="12.75" hidden="1">
      <c r="A192" s="51"/>
      <c r="B192" s="33"/>
      <c r="C192" s="33"/>
      <c r="D192" s="33"/>
      <c r="E192" s="40"/>
      <c r="F192" s="40"/>
      <c r="G192" s="38" t="s">
        <v>318</v>
      </c>
      <c r="H192" s="40">
        <v>9085</v>
      </c>
      <c r="I192" s="33"/>
      <c r="J192" s="154"/>
      <c r="K192" s="56" t="e">
        <f t="shared" si="7"/>
        <v>#DIV/0!</v>
      </c>
      <c r="L192" s="19"/>
    </row>
    <row r="193" spans="1:12" ht="12.75" hidden="1">
      <c r="A193" s="51"/>
      <c r="B193" s="33"/>
      <c r="C193" s="33"/>
      <c r="D193" s="33"/>
      <c r="E193" s="40"/>
      <c r="F193" s="40"/>
      <c r="G193" s="38" t="s">
        <v>319</v>
      </c>
      <c r="H193" s="40">
        <v>7878</v>
      </c>
      <c r="I193" s="33"/>
      <c r="J193" s="154"/>
      <c r="K193" s="56" t="e">
        <f t="shared" si="7"/>
        <v>#DIV/0!</v>
      </c>
      <c r="L193" s="19"/>
    </row>
    <row r="194" spans="1:12" ht="12.75">
      <c r="A194" s="51"/>
      <c r="B194" s="33"/>
      <c r="C194" s="33"/>
      <c r="D194" s="33"/>
      <c r="E194" s="40"/>
      <c r="F194" s="40"/>
      <c r="G194" s="38"/>
      <c r="H194" s="40"/>
      <c r="I194" s="33"/>
      <c r="J194" s="154"/>
      <c r="K194" s="56"/>
      <c r="L194" s="19"/>
    </row>
    <row r="195" spans="1:255" ht="12.75">
      <c r="A195" s="215"/>
      <c r="B195" s="33"/>
      <c r="C195" s="241" t="s">
        <v>778</v>
      </c>
      <c r="D195" s="241"/>
      <c r="E195" s="242">
        <v>895</v>
      </c>
      <c r="F195" s="242">
        <f>(E195*20%)+E195</f>
        <v>1074</v>
      </c>
      <c r="G195" s="241"/>
      <c r="H195" s="242">
        <v>337703</v>
      </c>
      <c r="I195" s="242">
        <f>D198*H195</f>
        <v>682.8761215730958</v>
      </c>
      <c r="J195" s="243">
        <f>D199*H195</f>
        <v>403391.55009800295</v>
      </c>
      <c r="K195" s="244">
        <f t="shared" si="7"/>
        <v>-23.700992003006053</v>
      </c>
      <c r="L195" s="19"/>
      <c r="IU195" s="25">
        <f>SUM(H195:IT195)</f>
        <v>741753.7252275731</v>
      </c>
    </row>
    <row r="196" spans="1:12" ht="12.75" hidden="1">
      <c r="A196" s="144"/>
      <c r="B196" s="145"/>
      <c r="C196" s="145"/>
      <c r="D196" s="145"/>
      <c r="E196" s="146"/>
      <c r="F196" s="146"/>
      <c r="G196" s="145"/>
      <c r="H196" s="146"/>
      <c r="I196" s="145"/>
      <c r="J196" s="172"/>
      <c r="K196" s="56" t="e">
        <f t="shared" si="7"/>
        <v>#DIV/0!</v>
      </c>
      <c r="L196" s="19"/>
    </row>
    <row r="197" spans="1:11" s="20" customFormat="1" ht="12.75">
      <c r="A197" s="50" t="s">
        <v>639</v>
      </c>
      <c r="B197" s="32"/>
      <c r="C197" s="32" t="s">
        <v>779</v>
      </c>
      <c r="D197" s="32"/>
      <c r="E197" s="60">
        <v>895</v>
      </c>
      <c r="F197" s="60">
        <v>1074</v>
      </c>
      <c r="G197" s="34"/>
      <c r="H197" s="60">
        <v>337703</v>
      </c>
      <c r="I197" s="60">
        <f>D198*H197</f>
        <v>682.8761215730958</v>
      </c>
      <c r="J197" s="173">
        <f>D199*H197</f>
        <v>403391.55009800295</v>
      </c>
      <c r="K197" s="56">
        <f t="shared" si="7"/>
        <v>-23.700992003006053</v>
      </c>
    </row>
    <row r="198" spans="1:12" ht="12.75" hidden="1">
      <c r="A198" s="51"/>
      <c r="B198" s="33"/>
      <c r="C198" s="33" t="s">
        <v>762</v>
      </c>
      <c r="D198" s="232">
        <v>0.00202212038854584</v>
      </c>
      <c r="E198" s="35"/>
      <c r="F198" s="35"/>
      <c r="G198" s="35"/>
      <c r="H198" s="35"/>
      <c r="I198" s="40"/>
      <c r="J198" s="239"/>
      <c r="K198" s="56" t="e">
        <f t="shared" si="7"/>
        <v>#DIV/0!</v>
      </c>
      <c r="L198" s="19"/>
    </row>
    <row r="199" spans="1:12" ht="12.75" hidden="1">
      <c r="A199" s="51"/>
      <c r="B199" s="33"/>
      <c r="C199" s="33" t="s">
        <v>763</v>
      </c>
      <c r="D199" s="232">
        <v>1.1945157434136</v>
      </c>
      <c r="E199" s="35"/>
      <c r="F199" s="35"/>
      <c r="G199" s="35"/>
      <c r="H199" s="35"/>
      <c r="I199" s="233"/>
      <c r="J199" s="239"/>
      <c r="K199" s="56" t="e">
        <f t="shared" si="7"/>
        <v>#DIV/0!</v>
      </c>
      <c r="L199" s="19"/>
    </row>
    <row r="200" spans="1:12" ht="12.75" hidden="1">
      <c r="A200" s="51"/>
      <c r="B200" s="33"/>
      <c r="C200" s="33" t="s">
        <v>766</v>
      </c>
      <c r="D200" s="232">
        <v>590.724345681818</v>
      </c>
      <c r="E200" s="35"/>
      <c r="F200" s="35"/>
      <c r="G200" s="35"/>
      <c r="H200" s="35"/>
      <c r="I200" s="233"/>
      <c r="J200" s="239"/>
      <c r="K200" s="56" t="e">
        <f t="shared" si="7"/>
        <v>#DIV/0!</v>
      </c>
      <c r="L200" s="19"/>
    </row>
    <row r="201" spans="1:12" ht="13.5" customHeight="1" hidden="1">
      <c r="A201" s="36" t="s">
        <v>780</v>
      </c>
      <c r="B201" s="33" t="s">
        <v>626</v>
      </c>
      <c r="C201" s="33" t="s">
        <v>40</v>
      </c>
      <c r="D201" s="33" t="s">
        <v>140</v>
      </c>
      <c r="E201" s="40">
        <v>121</v>
      </c>
      <c r="F201" s="40">
        <f>(E201*20%)+E201</f>
        <v>145.2</v>
      </c>
      <c r="G201" s="38" t="s">
        <v>323</v>
      </c>
      <c r="H201" s="40">
        <v>41817</v>
      </c>
      <c r="I201" s="40"/>
      <c r="J201" s="216"/>
      <c r="K201" s="56">
        <f t="shared" si="7"/>
        <v>-100</v>
      </c>
      <c r="L201" s="19"/>
    </row>
    <row r="202" spans="1:12" ht="12.75" hidden="1">
      <c r="A202" s="36" t="s">
        <v>780</v>
      </c>
      <c r="B202" s="33" t="s">
        <v>630</v>
      </c>
      <c r="C202" s="33" t="s">
        <v>30</v>
      </c>
      <c r="D202" s="33" t="s">
        <v>134</v>
      </c>
      <c r="E202" s="40">
        <v>1</v>
      </c>
      <c r="F202" s="40">
        <f>(E202*20%)+E202</f>
        <v>1.2</v>
      </c>
      <c r="G202" s="38" t="s">
        <v>321</v>
      </c>
      <c r="H202" s="40">
        <v>9026</v>
      </c>
      <c r="I202" s="33"/>
      <c r="J202" s="216"/>
      <c r="K202" s="56">
        <f t="shared" si="7"/>
        <v>-100</v>
      </c>
      <c r="L202" s="19"/>
    </row>
    <row r="203" spans="1:12" ht="12.75" hidden="1">
      <c r="A203" s="36" t="s">
        <v>780</v>
      </c>
      <c r="B203" s="33" t="s">
        <v>630</v>
      </c>
      <c r="C203" s="33" t="s">
        <v>45</v>
      </c>
      <c r="D203" s="33" t="s">
        <v>134</v>
      </c>
      <c r="E203" s="40">
        <v>62</v>
      </c>
      <c r="F203" s="40">
        <f>(E203*20%)+E203</f>
        <v>74.4</v>
      </c>
      <c r="G203" s="38" t="s">
        <v>322</v>
      </c>
      <c r="H203" s="40">
        <v>16078</v>
      </c>
      <c r="I203" s="33"/>
      <c r="J203" s="216"/>
      <c r="K203" s="56">
        <f t="shared" si="7"/>
        <v>-100</v>
      </c>
      <c r="L203" s="19"/>
    </row>
    <row r="204" spans="1:12" ht="12.75">
      <c r="A204" s="36"/>
      <c r="B204" s="33"/>
      <c r="C204" s="33"/>
      <c r="D204" s="33"/>
      <c r="E204" s="40"/>
      <c r="F204" s="40"/>
      <c r="G204" s="38"/>
      <c r="H204" s="40"/>
      <c r="I204" s="33"/>
      <c r="J204" s="216"/>
      <c r="K204" s="56"/>
      <c r="L204" s="19"/>
    </row>
    <row r="205" spans="1:13" ht="13.5" customHeight="1">
      <c r="A205" s="36"/>
      <c r="B205" s="33"/>
      <c r="C205" s="241" t="s">
        <v>819</v>
      </c>
      <c r="D205" s="241"/>
      <c r="E205" s="242">
        <f>SUM(E201:E203)</f>
        <v>184</v>
      </c>
      <c r="F205" s="242">
        <f>(E205*20%)+E205</f>
        <v>220.8</v>
      </c>
      <c r="G205" s="241"/>
      <c r="H205" s="242">
        <f>SUM(H201)</f>
        <v>41817</v>
      </c>
      <c r="I205" s="242">
        <f>D218*H205</f>
        <v>84.5590082878214</v>
      </c>
      <c r="J205" s="243">
        <f>D219*H205</f>
        <v>49951.06484232651</v>
      </c>
      <c r="K205" s="244">
        <f t="shared" si="7"/>
        <v>-54.044017234879675</v>
      </c>
      <c r="L205" s="19"/>
      <c r="M205" s="25"/>
    </row>
    <row r="206" spans="1:12" ht="13.5" customHeight="1" hidden="1">
      <c r="A206" s="199"/>
      <c r="B206" s="145"/>
      <c r="C206" s="145"/>
      <c r="D206" s="145"/>
      <c r="E206" s="146"/>
      <c r="F206" s="146"/>
      <c r="G206" s="145"/>
      <c r="H206" s="146"/>
      <c r="I206" s="146"/>
      <c r="J206" s="172"/>
      <c r="K206" s="56" t="e">
        <f t="shared" si="7"/>
        <v>#DIV/0!</v>
      </c>
      <c r="L206" s="19"/>
    </row>
    <row r="207" spans="1:12" ht="12.75" hidden="1">
      <c r="A207" s="36" t="s">
        <v>780</v>
      </c>
      <c r="B207" s="33" t="s">
        <v>626</v>
      </c>
      <c r="C207" s="33" t="s">
        <v>109</v>
      </c>
      <c r="D207" s="33" t="s">
        <v>144</v>
      </c>
      <c r="E207" s="40">
        <v>649</v>
      </c>
      <c r="F207" s="40">
        <f>(E207*20%)+E207</f>
        <v>778.8</v>
      </c>
      <c r="G207" s="38" t="s">
        <v>320</v>
      </c>
      <c r="H207" s="40">
        <v>256088</v>
      </c>
      <c r="I207" s="33"/>
      <c r="J207" s="216"/>
      <c r="K207" s="56">
        <f t="shared" si="7"/>
        <v>-100</v>
      </c>
      <c r="L207" s="19"/>
    </row>
    <row r="208" spans="1:11" ht="12.75" hidden="1">
      <c r="A208" s="36" t="s">
        <v>780</v>
      </c>
      <c r="B208" s="33" t="s">
        <v>630</v>
      </c>
      <c r="C208" s="33" t="s">
        <v>48</v>
      </c>
      <c r="D208" s="33" t="s">
        <v>144</v>
      </c>
      <c r="E208" s="40">
        <v>1</v>
      </c>
      <c r="F208" s="40">
        <f>(E208*20%)+E208</f>
        <v>1.2</v>
      </c>
      <c r="G208" s="38" t="s">
        <v>321</v>
      </c>
      <c r="H208" s="40">
        <v>9026</v>
      </c>
      <c r="I208" s="33"/>
      <c r="J208" s="216"/>
      <c r="K208" s="56">
        <f t="shared" si="7"/>
        <v>-100</v>
      </c>
    </row>
    <row r="209" spans="1:12" ht="12.75" hidden="1">
      <c r="A209" s="36" t="s">
        <v>780</v>
      </c>
      <c r="B209" s="33" t="s">
        <v>630</v>
      </c>
      <c r="C209" s="33" t="s">
        <v>49</v>
      </c>
      <c r="D209" s="33" t="s">
        <v>144</v>
      </c>
      <c r="E209" s="40">
        <v>11</v>
      </c>
      <c r="F209" s="40">
        <f>(E209*20%)+E209</f>
        <v>13.2</v>
      </c>
      <c r="G209" s="38" t="s">
        <v>322</v>
      </c>
      <c r="H209" s="40">
        <v>16078</v>
      </c>
      <c r="I209" s="33"/>
      <c r="J209" s="216"/>
      <c r="K209" s="56">
        <f t="shared" si="7"/>
        <v>-100</v>
      </c>
      <c r="L209" s="19"/>
    </row>
    <row r="210" spans="1:12" ht="12.75" hidden="1">
      <c r="A210" s="36"/>
      <c r="B210" s="33"/>
      <c r="C210" s="33"/>
      <c r="D210" s="33"/>
      <c r="E210" s="40"/>
      <c r="F210" s="40"/>
      <c r="G210" s="38" t="s">
        <v>324</v>
      </c>
      <c r="H210" s="40">
        <v>10474</v>
      </c>
      <c r="I210" s="40"/>
      <c r="J210" s="216"/>
      <c r="K210" s="56" t="e">
        <f t="shared" si="7"/>
        <v>#DIV/0!</v>
      </c>
      <c r="L210" s="19"/>
    </row>
    <row r="211" spans="1:12" ht="12.75" hidden="1">
      <c r="A211" s="36"/>
      <c r="B211" s="33"/>
      <c r="C211" s="33"/>
      <c r="D211" s="33"/>
      <c r="E211" s="40"/>
      <c r="F211" s="40"/>
      <c r="G211" s="38" t="s">
        <v>325</v>
      </c>
      <c r="H211" s="40">
        <v>4134</v>
      </c>
      <c r="I211" s="40"/>
      <c r="J211" s="216"/>
      <c r="K211" s="56" t="e">
        <f aca="true" t="shared" si="8" ref="K211:K278">(I211-E211)*100/E211</f>
        <v>#DIV/0!</v>
      </c>
      <c r="L211" s="19"/>
    </row>
    <row r="212" spans="1:12" ht="12.75" hidden="1">
      <c r="A212" s="36"/>
      <c r="B212" s="33"/>
      <c r="C212" s="33"/>
      <c r="D212" s="33"/>
      <c r="E212" s="40"/>
      <c r="F212" s="40"/>
      <c r="G212" s="38" t="s">
        <v>326</v>
      </c>
      <c r="H212" s="40">
        <v>20841</v>
      </c>
      <c r="I212" s="40"/>
      <c r="J212" s="216"/>
      <c r="K212" s="56" t="e">
        <f t="shared" si="8"/>
        <v>#DIV/0!</v>
      </c>
      <c r="L212" s="19"/>
    </row>
    <row r="213" spans="1:12" ht="12.75" hidden="1">
      <c r="A213" s="36"/>
      <c r="B213" s="33"/>
      <c r="C213" s="33"/>
      <c r="D213" s="33"/>
      <c r="E213" s="40"/>
      <c r="F213" s="40"/>
      <c r="G213" s="38" t="s">
        <v>327</v>
      </c>
      <c r="H213" s="40">
        <v>25769</v>
      </c>
      <c r="I213" s="40"/>
      <c r="J213" s="216"/>
      <c r="K213" s="56" t="e">
        <f t="shared" si="8"/>
        <v>#DIV/0!</v>
      </c>
      <c r="L213" s="19"/>
    </row>
    <row r="214" spans="1:12" ht="12.75" hidden="1">
      <c r="A214" s="36"/>
      <c r="B214" s="33"/>
      <c r="C214" s="33"/>
      <c r="D214" s="33"/>
      <c r="E214" s="40"/>
      <c r="F214" s="40"/>
      <c r="G214" s="38" t="s">
        <v>328</v>
      </c>
      <c r="H214" s="40">
        <v>4568</v>
      </c>
      <c r="I214" s="40"/>
      <c r="J214" s="216"/>
      <c r="K214" s="56" t="e">
        <f t="shared" si="8"/>
        <v>#DIV/0!</v>
      </c>
      <c r="L214" s="19"/>
    </row>
    <row r="215" spans="1:12" ht="12.75">
      <c r="A215" s="36"/>
      <c r="B215" s="33"/>
      <c r="C215" s="33" t="s">
        <v>781</v>
      </c>
      <c r="D215" s="33"/>
      <c r="E215" s="40">
        <f>SUM(E207:E214)</f>
        <v>661</v>
      </c>
      <c r="F215" s="40">
        <f>(E215*20%)+E215</f>
        <v>793.2</v>
      </c>
      <c r="G215" s="38"/>
      <c r="H215" s="40">
        <f>SUM(H207:H214)</f>
        <v>346978</v>
      </c>
      <c r="I215" s="40">
        <f>D218*H215</f>
        <v>701.6312881768586</v>
      </c>
      <c r="J215" s="216">
        <f>D219*H215</f>
        <v>414470.6836181641</v>
      </c>
      <c r="K215" s="56">
        <f t="shared" si="8"/>
        <v>6.146942235530796</v>
      </c>
      <c r="L215" s="19"/>
    </row>
    <row r="216" spans="1:12" ht="12.75" hidden="1">
      <c r="A216" s="199"/>
      <c r="B216" s="145"/>
      <c r="C216" s="145"/>
      <c r="D216" s="145"/>
      <c r="E216" s="146"/>
      <c r="F216" s="146"/>
      <c r="G216" s="145"/>
      <c r="H216" s="146"/>
      <c r="I216" s="146"/>
      <c r="J216" s="172"/>
      <c r="K216" s="56" t="e">
        <f t="shared" si="8"/>
        <v>#DIV/0!</v>
      </c>
      <c r="L216" s="19"/>
    </row>
    <row r="217" spans="1:13" s="20" customFormat="1" ht="12.75">
      <c r="A217" s="31" t="s">
        <v>780</v>
      </c>
      <c r="B217" s="32"/>
      <c r="C217" s="32" t="s">
        <v>782</v>
      </c>
      <c r="D217" s="32"/>
      <c r="E217" s="60">
        <f>E205+E215</f>
        <v>845</v>
      </c>
      <c r="F217" s="60">
        <f>F205+F215</f>
        <v>1014</v>
      </c>
      <c r="G217" s="34"/>
      <c r="H217" s="116">
        <f>H205+H215</f>
        <v>388795</v>
      </c>
      <c r="I217" s="60">
        <f>D218*H217</f>
        <v>786.1902964646799</v>
      </c>
      <c r="J217" s="173">
        <f>D219*H217</f>
        <v>464421.7484604906</v>
      </c>
      <c r="K217" s="56">
        <f t="shared" si="8"/>
        <v>-6.959728229031961</v>
      </c>
      <c r="M217" s="20" t="s">
        <v>862</v>
      </c>
    </row>
    <row r="218" spans="1:12" ht="12.75" hidden="1">
      <c r="A218" s="51"/>
      <c r="B218" s="33"/>
      <c r="C218" s="33" t="s">
        <v>762</v>
      </c>
      <c r="D218" s="232">
        <v>0.00202212038854584</v>
      </c>
      <c r="E218" s="35"/>
      <c r="F218" s="35"/>
      <c r="G218" s="35"/>
      <c r="H218" s="35"/>
      <c r="I218" s="40"/>
      <c r="J218" s="239"/>
      <c r="K218" s="56" t="e">
        <f t="shared" si="8"/>
        <v>#DIV/0!</v>
      </c>
      <c r="L218" s="19"/>
    </row>
    <row r="219" spans="1:12" ht="12.75" hidden="1">
      <c r="A219" s="51"/>
      <c r="B219" s="33"/>
      <c r="C219" s="33" t="s">
        <v>763</v>
      </c>
      <c r="D219" s="232">
        <v>1.1945157434136</v>
      </c>
      <c r="E219" s="35"/>
      <c r="F219" s="35"/>
      <c r="G219" s="35"/>
      <c r="H219" s="35"/>
      <c r="I219" s="233"/>
      <c r="J219" s="239"/>
      <c r="K219" s="56" t="e">
        <f t="shared" si="8"/>
        <v>#DIV/0!</v>
      </c>
      <c r="L219" s="19"/>
    </row>
    <row r="220" spans="1:12" ht="12.75" hidden="1">
      <c r="A220" s="51"/>
      <c r="B220" s="33"/>
      <c r="C220" s="33" t="s">
        <v>766</v>
      </c>
      <c r="D220" s="232">
        <v>590.724345681818</v>
      </c>
      <c r="E220" s="35"/>
      <c r="F220" s="35"/>
      <c r="G220" s="35"/>
      <c r="H220" s="35"/>
      <c r="I220" s="233"/>
      <c r="J220" s="239"/>
      <c r="K220" s="56" t="e">
        <f t="shared" si="8"/>
        <v>#DIV/0!</v>
      </c>
      <c r="L220" s="19"/>
    </row>
    <row r="221" spans="1:12" ht="12.75">
      <c r="A221" s="51"/>
      <c r="B221" s="33"/>
      <c r="C221" s="33"/>
      <c r="D221" s="232"/>
      <c r="E221" s="35"/>
      <c r="F221" s="35"/>
      <c r="G221" s="35"/>
      <c r="H221" s="35"/>
      <c r="I221" s="233"/>
      <c r="J221" s="239"/>
      <c r="K221" s="56"/>
      <c r="L221" s="19"/>
    </row>
    <row r="222" spans="1:12" ht="12.75">
      <c r="A222" s="36"/>
      <c r="B222" s="33"/>
      <c r="C222" s="241" t="s">
        <v>820</v>
      </c>
      <c r="D222" s="241"/>
      <c r="E222" s="245">
        <v>1063</v>
      </c>
      <c r="F222" s="242">
        <v>1276</v>
      </c>
      <c r="G222" s="241"/>
      <c r="H222" s="242">
        <v>507385</v>
      </c>
      <c r="I222" s="242">
        <v>1026</v>
      </c>
      <c r="J222" s="243">
        <v>606079.37</v>
      </c>
      <c r="K222" s="244">
        <f t="shared" si="8"/>
        <v>-3.4807149576669802</v>
      </c>
      <c r="L222" s="19"/>
    </row>
    <row r="223" spans="1:11" s="20" customFormat="1" ht="12.75">
      <c r="A223" s="31" t="s">
        <v>783</v>
      </c>
      <c r="B223" s="32"/>
      <c r="C223" s="32" t="s">
        <v>821</v>
      </c>
      <c r="D223" s="32"/>
      <c r="E223" s="117">
        <v>1063</v>
      </c>
      <c r="F223" s="60">
        <v>1276</v>
      </c>
      <c r="G223" s="34"/>
      <c r="H223" s="60">
        <v>507385</v>
      </c>
      <c r="I223" s="60">
        <v>1026</v>
      </c>
      <c r="J223" s="173">
        <v>606079.37</v>
      </c>
      <c r="K223" s="56">
        <f t="shared" si="8"/>
        <v>-3.4807149576669802</v>
      </c>
    </row>
    <row r="224" spans="1:12" ht="66.75" customHeight="1" hidden="1" thickBot="1">
      <c r="A224" s="217" t="s">
        <v>191</v>
      </c>
      <c r="B224" s="33" t="s">
        <v>625</v>
      </c>
      <c r="C224" s="33" t="s">
        <v>1</v>
      </c>
      <c r="D224" s="218" t="s">
        <v>591</v>
      </c>
      <c r="E224" s="219" t="s">
        <v>589</v>
      </c>
      <c r="F224" s="219" t="s">
        <v>631</v>
      </c>
      <c r="G224" s="220" t="s">
        <v>592</v>
      </c>
      <c r="H224" s="221" t="s">
        <v>627</v>
      </c>
      <c r="I224" s="228" t="s">
        <v>767</v>
      </c>
      <c r="J224" s="229" t="s">
        <v>768</v>
      </c>
      <c r="K224" s="56" t="e">
        <f t="shared" si="8"/>
        <v>#VALUE!</v>
      </c>
      <c r="L224" s="19"/>
    </row>
    <row r="225" spans="1:11" s="5" customFormat="1" ht="15" hidden="1">
      <c r="A225" s="51" t="s">
        <v>785</v>
      </c>
      <c r="B225" s="33" t="s">
        <v>626</v>
      </c>
      <c r="C225" s="33" t="s">
        <v>6</v>
      </c>
      <c r="D225" s="33" t="s">
        <v>119</v>
      </c>
      <c r="E225" s="40">
        <v>60</v>
      </c>
      <c r="F225" s="40">
        <f>(E225*20%)+E225</f>
        <v>72</v>
      </c>
      <c r="G225" s="38" t="s">
        <v>357</v>
      </c>
      <c r="H225" s="40">
        <v>87194</v>
      </c>
      <c r="I225" s="40"/>
      <c r="J225" s="216"/>
      <c r="K225" s="56">
        <f t="shared" si="8"/>
        <v>-100</v>
      </c>
    </row>
    <row r="226" spans="1:11" s="5" customFormat="1" ht="15" hidden="1">
      <c r="A226" s="51" t="s">
        <v>785</v>
      </c>
      <c r="B226" s="33" t="s">
        <v>626</v>
      </c>
      <c r="C226" s="33" t="s">
        <v>7</v>
      </c>
      <c r="D226" s="33" t="s">
        <v>120</v>
      </c>
      <c r="E226" s="40">
        <v>312</v>
      </c>
      <c r="F226" s="40">
        <f>(E226*20%)+E226</f>
        <v>374.4</v>
      </c>
      <c r="G226" s="38" t="s">
        <v>358</v>
      </c>
      <c r="H226" s="40">
        <v>4002</v>
      </c>
      <c r="I226" s="40"/>
      <c r="J226" s="216"/>
      <c r="K226" s="56">
        <f t="shared" si="8"/>
        <v>-100</v>
      </c>
    </row>
    <row r="227" spans="1:11" s="5" customFormat="1" ht="15" hidden="1">
      <c r="A227" s="51" t="s">
        <v>785</v>
      </c>
      <c r="B227" s="33" t="s">
        <v>626</v>
      </c>
      <c r="C227" s="33" t="s">
        <v>8</v>
      </c>
      <c r="D227" s="33" t="s">
        <v>121</v>
      </c>
      <c r="E227" s="40">
        <v>2</v>
      </c>
      <c r="F227" s="40">
        <f>(E227*20%)+E227</f>
        <v>2.4</v>
      </c>
      <c r="G227" s="38" t="s">
        <v>359</v>
      </c>
      <c r="H227" s="40">
        <v>13906</v>
      </c>
      <c r="I227" s="40"/>
      <c r="J227" s="216"/>
      <c r="K227" s="56">
        <f t="shared" si="8"/>
        <v>-100</v>
      </c>
    </row>
    <row r="228" spans="1:11" s="5" customFormat="1" ht="15" hidden="1">
      <c r="A228" s="51"/>
      <c r="B228" s="33"/>
      <c r="C228" s="33"/>
      <c r="D228" s="33"/>
      <c r="E228" s="40"/>
      <c r="F228" s="40"/>
      <c r="G228" s="38" t="s">
        <v>361</v>
      </c>
      <c r="H228" s="40">
        <v>4802</v>
      </c>
      <c r="I228" s="40"/>
      <c r="J228" s="216"/>
      <c r="K228" s="56" t="e">
        <f t="shared" si="8"/>
        <v>#DIV/0!</v>
      </c>
    </row>
    <row r="229" spans="1:11" s="5" customFormat="1" ht="15" hidden="1">
      <c r="A229" s="51"/>
      <c r="B229" s="33"/>
      <c r="C229" s="33"/>
      <c r="D229" s="33"/>
      <c r="E229" s="40"/>
      <c r="F229" s="40"/>
      <c r="G229" s="38" t="s">
        <v>363</v>
      </c>
      <c r="H229" s="40">
        <v>10622</v>
      </c>
      <c r="I229" s="40"/>
      <c r="J229" s="216"/>
      <c r="K229" s="56" t="e">
        <f t="shared" si="8"/>
        <v>#DIV/0!</v>
      </c>
    </row>
    <row r="230" spans="1:11" s="5" customFormat="1" ht="15" hidden="1">
      <c r="A230" s="51"/>
      <c r="B230" s="33"/>
      <c r="C230" s="33"/>
      <c r="D230" s="33"/>
      <c r="E230" s="40"/>
      <c r="F230" s="40"/>
      <c r="G230" s="38" t="s">
        <v>366</v>
      </c>
      <c r="H230" s="40">
        <v>7315</v>
      </c>
      <c r="I230" s="40"/>
      <c r="J230" s="216"/>
      <c r="K230" s="56" t="e">
        <f t="shared" si="8"/>
        <v>#DIV/0!</v>
      </c>
    </row>
    <row r="231" spans="1:11" s="5" customFormat="1" ht="15" hidden="1">
      <c r="A231" s="51"/>
      <c r="B231" s="33"/>
      <c r="C231" s="33"/>
      <c r="D231" s="33"/>
      <c r="E231" s="40"/>
      <c r="F231" s="40"/>
      <c r="G231" s="38" t="s">
        <v>370</v>
      </c>
      <c r="H231" s="40">
        <v>13624</v>
      </c>
      <c r="I231" s="40"/>
      <c r="J231" s="216"/>
      <c r="K231" s="56" t="e">
        <f t="shared" si="8"/>
        <v>#DIV/0!</v>
      </c>
    </row>
    <row r="232" spans="1:11" s="5" customFormat="1" ht="15" hidden="1">
      <c r="A232" s="51"/>
      <c r="B232" s="33"/>
      <c r="C232" s="33"/>
      <c r="D232" s="33"/>
      <c r="E232" s="40"/>
      <c r="F232" s="40"/>
      <c r="G232" s="38" t="s">
        <v>372</v>
      </c>
      <c r="H232" s="40">
        <v>5088</v>
      </c>
      <c r="I232" s="40"/>
      <c r="J232" s="216"/>
      <c r="K232" s="56" t="e">
        <f t="shared" si="8"/>
        <v>#DIV/0!</v>
      </c>
    </row>
    <row r="233" spans="1:11" s="5" customFormat="1" ht="15" hidden="1">
      <c r="A233" s="51"/>
      <c r="B233" s="33"/>
      <c r="C233" s="33"/>
      <c r="D233" s="33"/>
      <c r="E233" s="40"/>
      <c r="F233" s="40"/>
      <c r="G233" s="38" t="s">
        <v>374</v>
      </c>
      <c r="H233" s="40">
        <v>11537</v>
      </c>
      <c r="I233" s="40"/>
      <c r="J233" s="216"/>
      <c r="K233" s="56" t="e">
        <f t="shared" si="8"/>
        <v>#DIV/0!</v>
      </c>
    </row>
    <row r="234" spans="1:11" s="5" customFormat="1" ht="15" hidden="1">
      <c r="A234" s="51"/>
      <c r="B234" s="33"/>
      <c r="C234" s="33"/>
      <c r="D234" s="33"/>
      <c r="E234" s="40"/>
      <c r="F234" s="40"/>
      <c r="G234" s="38" t="s">
        <v>619</v>
      </c>
      <c r="H234" s="40">
        <v>13419</v>
      </c>
      <c r="I234" s="40"/>
      <c r="J234" s="216"/>
      <c r="K234" s="56" t="e">
        <f t="shared" si="8"/>
        <v>#DIV/0!</v>
      </c>
    </row>
    <row r="235" spans="1:11" s="5" customFormat="1" ht="15" hidden="1">
      <c r="A235" s="51"/>
      <c r="B235" s="33"/>
      <c r="C235" s="33"/>
      <c r="D235" s="33"/>
      <c r="E235" s="40"/>
      <c r="F235" s="40"/>
      <c r="G235" s="38" t="s">
        <v>618</v>
      </c>
      <c r="H235" s="40">
        <v>12656</v>
      </c>
      <c r="I235" s="40"/>
      <c r="J235" s="216"/>
      <c r="K235" s="56" t="e">
        <f t="shared" si="8"/>
        <v>#DIV/0!</v>
      </c>
    </row>
    <row r="236" spans="1:11" s="5" customFormat="1" ht="15">
      <c r="A236" s="51"/>
      <c r="B236" s="33"/>
      <c r="C236" s="33"/>
      <c r="D236" s="33"/>
      <c r="E236" s="40"/>
      <c r="F236" s="40"/>
      <c r="G236" s="38"/>
      <c r="H236" s="40"/>
      <c r="I236" s="40"/>
      <c r="J236" s="216"/>
      <c r="K236" s="56"/>
    </row>
    <row r="237" spans="1:11" s="5" customFormat="1" ht="15">
      <c r="A237" s="51"/>
      <c r="B237" s="33"/>
      <c r="C237" s="241" t="s">
        <v>786</v>
      </c>
      <c r="D237" s="241"/>
      <c r="E237" s="242">
        <v>377</v>
      </c>
      <c r="F237" s="242">
        <v>452</v>
      </c>
      <c r="G237" s="241"/>
      <c r="H237" s="242">
        <f>SUM(H225:H235)</f>
        <v>184165</v>
      </c>
      <c r="I237" s="242">
        <f>D258*H237</f>
        <v>372.40380135654465</v>
      </c>
      <c r="J237" s="243">
        <f>D259*H237</f>
        <v>219987.99188576566</v>
      </c>
      <c r="K237" s="244">
        <f t="shared" si="8"/>
        <v>-1.2191508338077857</v>
      </c>
    </row>
    <row r="238" spans="1:13" s="5" customFormat="1" ht="15" hidden="1">
      <c r="A238" s="144"/>
      <c r="B238" s="145"/>
      <c r="C238" s="145"/>
      <c r="D238" s="145"/>
      <c r="E238" s="146"/>
      <c r="F238" s="146"/>
      <c r="G238" s="145"/>
      <c r="H238" s="146"/>
      <c r="I238" s="146"/>
      <c r="J238" s="172"/>
      <c r="K238" s="56" t="e">
        <f t="shared" si="8"/>
        <v>#DIV/0!</v>
      </c>
      <c r="M238" s="206"/>
    </row>
    <row r="239" spans="1:11" s="5" customFormat="1" ht="15" hidden="1">
      <c r="A239" s="51" t="s">
        <v>785</v>
      </c>
      <c r="B239" s="33" t="s">
        <v>626</v>
      </c>
      <c r="C239" s="33" t="s">
        <v>70</v>
      </c>
      <c r="D239" s="33" t="s">
        <v>159</v>
      </c>
      <c r="E239" s="40">
        <v>1</v>
      </c>
      <c r="F239" s="40">
        <f>(E239*20%)+E239</f>
        <v>1.2</v>
      </c>
      <c r="G239" s="38" t="s">
        <v>362</v>
      </c>
      <c r="H239" s="40">
        <v>29018</v>
      </c>
      <c r="I239" s="40"/>
      <c r="J239" s="216"/>
      <c r="K239" s="56">
        <f t="shared" si="8"/>
        <v>-100</v>
      </c>
    </row>
    <row r="240" spans="1:11" s="5" customFormat="1" ht="15" hidden="1">
      <c r="A240" s="51"/>
      <c r="B240" s="33"/>
      <c r="C240" s="33"/>
      <c r="D240" s="33"/>
      <c r="E240" s="33"/>
      <c r="F240" s="40"/>
      <c r="G240" s="38" t="s">
        <v>373</v>
      </c>
      <c r="H240" s="40">
        <v>2847</v>
      </c>
      <c r="I240" s="40"/>
      <c r="J240" s="216"/>
      <c r="K240" s="56" t="e">
        <f t="shared" si="8"/>
        <v>#DIV/0!</v>
      </c>
    </row>
    <row r="241" spans="1:11" s="5" customFormat="1" ht="15" hidden="1">
      <c r="A241" s="51"/>
      <c r="B241" s="33" t="s">
        <v>114</v>
      </c>
      <c r="C241" s="33" t="s">
        <v>114</v>
      </c>
      <c r="D241" s="33"/>
      <c r="E241" s="40"/>
      <c r="F241" s="40"/>
      <c r="G241" s="38" t="s">
        <v>368</v>
      </c>
      <c r="H241" s="40">
        <v>12606</v>
      </c>
      <c r="I241" s="40"/>
      <c r="J241" s="216"/>
      <c r="K241" s="56" t="e">
        <f t="shared" si="8"/>
        <v>#DIV/0!</v>
      </c>
    </row>
    <row r="242" spans="1:11" s="5" customFormat="1" ht="15" hidden="1">
      <c r="A242" s="51"/>
      <c r="B242" s="33"/>
      <c r="C242" s="33"/>
      <c r="D242" s="33"/>
      <c r="E242" s="40"/>
      <c r="F242" s="40"/>
      <c r="G242" s="38" t="s">
        <v>371</v>
      </c>
      <c r="H242" s="40">
        <v>4856</v>
      </c>
      <c r="I242" s="40"/>
      <c r="J242" s="216"/>
      <c r="K242" s="56" t="e">
        <f t="shared" si="8"/>
        <v>#DIV/0!</v>
      </c>
    </row>
    <row r="243" spans="1:11" s="5" customFormat="1" ht="15" hidden="1">
      <c r="A243" s="51"/>
      <c r="B243" s="33"/>
      <c r="C243" s="33"/>
      <c r="D243" s="33"/>
      <c r="E243" s="40"/>
      <c r="F243" s="40"/>
      <c r="G243" s="38" t="s">
        <v>364</v>
      </c>
      <c r="H243" s="40">
        <v>6532</v>
      </c>
      <c r="I243" s="40"/>
      <c r="J243" s="216"/>
      <c r="K243" s="56" t="e">
        <f t="shared" si="8"/>
        <v>#DIV/0!</v>
      </c>
    </row>
    <row r="244" spans="1:11" s="5" customFormat="1" ht="15" hidden="1">
      <c r="A244" s="51"/>
      <c r="B244" s="33"/>
      <c r="C244" s="33"/>
      <c r="D244" s="33"/>
      <c r="E244" s="40"/>
      <c r="F244" s="40"/>
      <c r="G244" s="38" t="s">
        <v>355</v>
      </c>
      <c r="H244" s="40">
        <v>4568</v>
      </c>
      <c r="I244" s="40"/>
      <c r="J244" s="216"/>
      <c r="K244" s="56" t="e">
        <f t="shared" si="8"/>
        <v>#DIV/0!</v>
      </c>
    </row>
    <row r="245" spans="1:11" s="5" customFormat="1" ht="15" hidden="1">
      <c r="A245" s="51"/>
      <c r="B245" s="33"/>
      <c r="C245" s="33"/>
      <c r="D245" s="33"/>
      <c r="E245" s="40"/>
      <c r="F245" s="40"/>
      <c r="G245" s="38" t="s">
        <v>360</v>
      </c>
      <c r="H245" s="40">
        <v>3472</v>
      </c>
      <c r="I245" s="40"/>
      <c r="J245" s="216"/>
      <c r="K245" s="56" t="e">
        <f t="shared" si="8"/>
        <v>#DIV/0!</v>
      </c>
    </row>
    <row r="246" spans="1:11" s="5" customFormat="1" ht="15" hidden="1">
      <c r="A246" s="51"/>
      <c r="B246" s="33"/>
      <c r="C246" s="33"/>
      <c r="D246" s="33"/>
      <c r="E246" s="40"/>
      <c r="F246" s="40"/>
      <c r="G246" s="38" t="s">
        <v>375</v>
      </c>
      <c r="H246" s="40">
        <v>15776</v>
      </c>
      <c r="I246" s="40"/>
      <c r="J246" s="216"/>
      <c r="K246" s="56" t="e">
        <f t="shared" si="8"/>
        <v>#DIV/0!</v>
      </c>
    </row>
    <row r="247" spans="1:13" s="5" customFormat="1" ht="15">
      <c r="A247" s="51"/>
      <c r="B247" s="33"/>
      <c r="C247" s="33" t="s">
        <v>787</v>
      </c>
      <c r="D247" s="33"/>
      <c r="E247" s="40">
        <v>1</v>
      </c>
      <c r="F247" s="40">
        <v>1</v>
      </c>
      <c r="G247" s="38"/>
      <c r="H247" s="40">
        <f>SUM(H239:H246)</f>
        <v>79675</v>
      </c>
      <c r="I247" s="40">
        <f>D258*H247</f>
        <v>161.11244195738982</v>
      </c>
      <c r="J247" s="216">
        <f>D259*H247</f>
        <v>95173.04185647858</v>
      </c>
      <c r="K247" s="56">
        <f t="shared" si="8"/>
        <v>16011.244195738982</v>
      </c>
      <c r="M247" s="6"/>
    </row>
    <row r="248" spans="1:11" s="5" customFormat="1" ht="15" hidden="1">
      <c r="A248" s="144"/>
      <c r="B248" s="145"/>
      <c r="C248" s="145"/>
      <c r="D248" s="145"/>
      <c r="E248" s="146"/>
      <c r="F248" s="146"/>
      <c r="G248" s="145"/>
      <c r="H248" s="146"/>
      <c r="I248" s="146"/>
      <c r="J248" s="172"/>
      <c r="K248" s="56" t="e">
        <f t="shared" si="8"/>
        <v>#DIV/0!</v>
      </c>
    </row>
    <row r="249" spans="1:11" s="5" customFormat="1" ht="15" hidden="1">
      <c r="A249" s="51" t="s">
        <v>785</v>
      </c>
      <c r="B249" s="33" t="s">
        <v>626</v>
      </c>
      <c r="C249" s="33" t="s">
        <v>68</v>
      </c>
      <c r="D249" s="33" t="s">
        <v>157</v>
      </c>
      <c r="E249" s="40">
        <v>6</v>
      </c>
      <c r="F249" s="40">
        <f>(E249*20%)+E249</f>
        <v>7.2</v>
      </c>
      <c r="G249" s="38" t="s">
        <v>354</v>
      </c>
      <c r="H249" s="40">
        <v>4306</v>
      </c>
      <c r="I249" s="40" t="s">
        <v>617</v>
      </c>
      <c r="J249" s="216"/>
      <c r="K249" s="56" t="e">
        <f t="shared" si="8"/>
        <v>#VALUE!</v>
      </c>
    </row>
    <row r="250" spans="1:11" s="5" customFormat="1" ht="15" hidden="1">
      <c r="A250" s="51"/>
      <c r="B250" s="33"/>
      <c r="C250" s="33"/>
      <c r="D250" s="33"/>
      <c r="E250" s="40"/>
      <c r="F250" s="40"/>
      <c r="G250" s="38" t="s">
        <v>356</v>
      </c>
      <c r="H250" s="40">
        <v>15394</v>
      </c>
      <c r="I250" s="40"/>
      <c r="J250" s="216"/>
      <c r="K250" s="56" t="e">
        <f t="shared" si="8"/>
        <v>#DIV/0!</v>
      </c>
    </row>
    <row r="251" spans="1:11" s="5" customFormat="1" ht="15" hidden="1">
      <c r="A251" s="51"/>
      <c r="B251" s="33"/>
      <c r="C251" s="33"/>
      <c r="D251" s="33"/>
      <c r="E251" s="40"/>
      <c r="F251" s="40"/>
      <c r="G251" s="38" t="s">
        <v>369</v>
      </c>
      <c r="H251" s="40">
        <v>7425</v>
      </c>
      <c r="I251" s="40"/>
      <c r="J251" s="216"/>
      <c r="K251" s="56" t="e">
        <f t="shared" si="8"/>
        <v>#DIV/0!</v>
      </c>
    </row>
    <row r="252" spans="1:11" s="5" customFormat="1" ht="15" hidden="1">
      <c r="A252" s="51"/>
      <c r="B252" s="33"/>
      <c r="C252" s="33"/>
      <c r="D252" s="33"/>
      <c r="E252" s="40"/>
      <c r="F252" s="40"/>
      <c r="G252" s="38" t="s">
        <v>365</v>
      </c>
      <c r="H252" s="40">
        <v>7641</v>
      </c>
      <c r="I252" s="40"/>
      <c r="J252" s="216"/>
      <c r="K252" s="56" t="e">
        <f t="shared" si="8"/>
        <v>#DIV/0!</v>
      </c>
    </row>
    <row r="253" spans="1:11" s="5" customFormat="1" ht="15" hidden="1">
      <c r="A253" s="51"/>
      <c r="B253" s="33"/>
      <c r="C253" s="33"/>
      <c r="D253" s="33"/>
      <c r="E253" s="33"/>
      <c r="F253" s="40"/>
      <c r="G253" s="38" t="s">
        <v>367</v>
      </c>
      <c r="H253" s="40">
        <v>13961</v>
      </c>
      <c r="I253" s="40"/>
      <c r="J253" s="216"/>
      <c r="K253" s="56" t="e">
        <f t="shared" si="8"/>
        <v>#DIV/0!</v>
      </c>
    </row>
    <row r="254" spans="1:11" s="5" customFormat="1" ht="15" hidden="1">
      <c r="A254" s="51"/>
      <c r="B254" s="33"/>
      <c r="C254" s="33"/>
      <c r="D254" s="33"/>
      <c r="E254" s="40"/>
      <c r="F254" s="40"/>
      <c r="G254" s="38" t="s">
        <v>376</v>
      </c>
      <c r="H254" s="40">
        <v>21558</v>
      </c>
      <c r="I254" s="40"/>
      <c r="J254" s="216"/>
      <c r="K254" s="56" t="e">
        <f t="shared" si="8"/>
        <v>#DIV/0!</v>
      </c>
    </row>
    <row r="255" spans="1:11" s="5" customFormat="1" ht="15">
      <c r="A255" s="51"/>
      <c r="B255" s="33"/>
      <c r="C255" s="33" t="s">
        <v>822</v>
      </c>
      <c r="D255" s="33"/>
      <c r="E255" s="40">
        <v>6</v>
      </c>
      <c r="F255" s="40">
        <v>7</v>
      </c>
      <c r="G255" s="38"/>
      <c r="H255" s="40">
        <f>SUM(H249:H254)</f>
        <v>70285</v>
      </c>
      <c r="I255" s="40">
        <f>D258*H255</f>
        <v>142.12473150894436</v>
      </c>
      <c r="J255" s="216">
        <f>D259*H255</f>
        <v>83956.53902582488</v>
      </c>
      <c r="K255" s="56">
        <f t="shared" si="8"/>
        <v>2268.745525149073</v>
      </c>
    </row>
    <row r="256" spans="1:11" s="5" customFormat="1" ht="15" hidden="1">
      <c r="A256" s="144"/>
      <c r="B256" s="145"/>
      <c r="C256" s="145"/>
      <c r="D256" s="145"/>
      <c r="E256" s="146"/>
      <c r="F256" s="146"/>
      <c r="G256" s="145"/>
      <c r="H256" s="146"/>
      <c r="I256" s="146"/>
      <c r="J256" s="172"/>
      <c r="K256" s="56" t="e">
        <f t="shared" si="8"/>
        <v>#DIV/0!</v>
      </c>
    </row>
    <row r="257" spans="1:11" s="8" customFormat="1" ht="14.25">
      <c r="A257" s="50" t="s">
        <v>785</v>
      </c>
      <c r="B257" s="32"/>
      <c r="C257" s="32" t="s">
        <v>823</v>
      </c>
      <c r="D257" s="32"/>
      <c r="E257" s="60">
        <v>384</v>
      </c>
      <c r="F257" s="60">
        <v>461</v>
      </c>
      <c r="G257" s="34"/>
      <c r="H257" s="60">
        <f>H237+H247+H255</f>
        <v>334125</v>
      </c>
      <c r="I257" s="60">
        <f>D258*H257</f>
        <v>675.6409748228788</v>
      </c>
      <c r="J257" s="173">
        <f>D259*H257</f>
        <v>399117.5727680691</v>
      </c>
      <c r="K257" s="56">
        <f t="shared" si="8"/>
        <v>75.94817052679134</v>
      </c>
    </row>
    <row r="258" spans="1:12" ht="12.75" hidden="1">
      <c r="A258" s="51"/>
      <c r="B258" s="33"/>
      <c r="C258" s="33" t="s">
        <v>762</v>
      </c>
      <c r="D258" s="232">
        <v>0.00202212038854584</v>
      </c>
      <c r="E258" s="35"/>
      <c r="F258" s="35"/>
      <c r="G258" s="35"/>
      <c r="H258" s="35"/>
      <c r="I258" s="40"/>
      <c r="J258" s="239"/>
      <c r="K258" s="56" t="e">
        <f t="shared" si="8"/>
        <v>#DIV/0!</v>
      </c>
      <c r="L258" s="19"/>
    </row>
    <row r="259" spans="1:12" ht="12.75" hidden="1">
      <c r="A259" s="51"/>
      <c r="B259" s="33"/>
      <c r="C259" s="33" t="s">
        <v>763</v>
      </c>
      <c r="D259" s="232">
        <v>1.1945157434136</v>
      </c>
      <c r="E259" s="35"/>
      <c r="F259" s="35"/>
      <c r="G259" s="35"/>
      <c r="H259" s="35"/>
      <c r="I259" s="233"/>
      <c r="J259" s="239"/>
      <c r="K259" s="56" t="e">
        <f t="shared" si="8"/>
        <v>#DIV/0!</v>
      </c>
      <c r="L259" s="19"/>
    </row>
    <row r="260" spans="1:12" ht="12.75" hidden="1">
      <c r="A260" s="51"/>
      <c r="B260" s="33"/>
      <c r="C260" s="33" t="s">
        <v>766</v>
      </c>
      <c r="D260" s="232">
        <v>590.724345681818</v>
      </c>
      <c r="E260" s="35"/>
      <c r="F260" s="35"/>
      <c r="G260" s="35"/>
      <c r="H260" s="35"/>
      <c r="I260" s="233"/>
      <c r="J260" s="239"/>
      <c r="K260" s="56" t="e">
        <f t="shared" si="8"/>
        <v>#DIV/0!</v>
      </c>
      <c r="L260" s="19"/>
    </row>
    <row r="261" spans="1:12" ht="12.75">
      <c r="A261" s="51"/>
      <c r="B261" s="33"/>
      <c r="C261" s="33"/>
      <c r="D261" s="232"/>
      <c r="E261" s="35"/>
      <c r="F261" s="35"/>
      <c r="G261" s="35"/>
      <c r="H261" s="35"/>
      <c r="I261" s="233"/>
      <c r="J261" s="239"/>
      <c r="K261" s="56"/>
      <c r="L261" s="19"/>
    </row>
    <row r="262" spans="1:12" ht="12.75">
      <c r="A262" s="51"/>
      <c r="B262" s="33"/>
      <c r="C262" s="33" t="s">
        <v>789</v>
      </c>
      <c r="D262" s="33"/>
      <c r="E262" s="39">
        <v>426</v>
      </c>
      <c r="F262" s="40">
        <f>(E262*20%)+E262</f>
        <v>511.2</v>
      </c>
      <c r="G262" s="40"/>
      <c r="H262" s="40">
        <v>265092</v>
      </c>
      <c r="I262" s="40">
        <v>536</v>
      </c>
      <c r="J262" s="216">
        <v>316656.57</v>
      </c>
      <c r="K262" s="56">
        <f t="shared" si="8"/>
        <v>25.821596244131456</v>
      </c>
      <c r="L262" s="19"/>
    </row>
    <row r="263" spans="1:11" s="20" customFormat="1" ht="12.75">
      <c r="A263" s="50" t="s">
        <v>788</v>
      </c>
      <c r="B263" s="32"/>
      <c r="C263" s="32" t="s">
        <v>824</v>
      </c>
      <c r="D263" s="32"/>
      <c r="E263" s="116">
        <v>426</v>
      </c>
      <c r="F263" s="60">
        <v>511</v>
      </c>
      <c r="G263" s="32"/>
      <c r="H263" s="60">
        <v>265092</v>
      </c>
      <c r="I263" s="60">
        <v>536</v>
      </c>
      <c r="J263" s="173">
        <v>316656.57</v>
      </c>
      <c r="K263" s="56">
        <f t="shared" si="8"/>
        <v>25.821596244131456</v>
      </c>
    </row>
    <row r="264" spans="1:12" ht="66.75" customHeight="1" hidden="1">
      <c r="A264" s="217" t="s">
        <v>191</v>
      </c>
      <c r="B264" s="33" t="s">
        <v>625</v>
      </c>
      <c r="C264" s="33" t="s">
        <v>1</v>
      </c>
      <c r="D264" s="218" t="s">
        <v>591</v>
      </c>
      <c r="E264" s="219" t="s">
        <v>589</v>
      </c>
      <c r="F264" s="219" t="s">
        <v>631</v>
      </c>
      <c r="G264" s="220" t="s">
        <v>592</v>
      </c>
      <c r="H264" s="221" t="s">
        <v>627</v>
      </c>
      <c r="I264" s="228" t="s">
        <v>767</v>
      </c>
      <c r="J264" s="229" t="s">
        <v>768</v>
      </c>
      <c r="K264" s="56" t="e">
        <f t="shared" si="8"/>
        <v>#VALUE!</v>
      </c>
      <c r="L264" s="19"/>
    </row>
    <row r="265" spans="1:12" ht="14.25" customHeight="1" hidden="1">
      <c r="A265" s="36" t="s">
        <v>790</v>
      </c>
      <c r="B265" s="37" t="s">
        <v>769</v>
      </c>
      <c r="C265" s="33" t="s">
        <v>69</v>
      </c>
      <c r="D265" s="33" t="s">
        <v>158</v>
      </c>
      <c r="E265" s="104">
        <v>81</v>
      </c>
      <c r="F265" s="40">
        <f>(E265*20%)+E265</f>
        <v>97.2</v>
      </c>
      <c r="G265" s="38" t="s">
        <v>398</v>
      </c>
      <c r="H265" s="40">
        <v>69958</v>
      </c>
      <c r="I265" s="33"/>
      <c r="J265" s="41"/>
      <c r="K265" s="56">
        <f t="shared" si="8"/>
        <v>-100</v>
      </c>
      <c r="L265" s="19"/>
    </row>
    <row r="266" spans="1:12" ht="13.5" customHeight="1" hidden="1">
      <c r="A266" s="36" t="s">
        <v>790</v>
      </c>
      <c r="B266" s="33" t="s">
        <v>769</v>
      </c>
      <c r="C266" s="33" t="s">
        <v>71</v>
      </c>
      <c r="D266" s="33" t="s">
        <v>158</v>
      </c>
      <c r="E266" s="104">
        <v>157</v>
      </c>
      <c r="F266" s="40">
        <f>(E266*20%)+E266</f>
        <v>188.4</v>
      </c>
      <c r="G266" s="38" t="s">
        <v>399</v>
      </c>
      <c r="H266" s="40">
        <v>11062</v>
      </c>
      <c r="I266" s="40"/>
      <c r="J266" s="41"/>
      <c r="K266" s="56">
        <f t="shared" si="8"/>
        <v>-100</v>
      </c>
      <c r="L266" s="19"/>
    </row>
    <row r="267" spans="1:12" ht="12.75" hidden="1">
      <c r="A267" s="36" t="s">
        <v>790</v>
      </c>
      <c r="B267" s="33" t="s">
        <v>630</v>
      </c>
      <c r="C267" s="33" t="s">
        <v>77</v>
      </c>
      <c r="D267" s="33" t="s">
        <v>174</v>
      </c>
      <c r="E267" s="104">
        <v>26</v>
      </c>
      <c r="F267" s="40">
        <f>(E267*20%)+E267</f>
        <v>31.2</v>
      </c>
      <c r="G267" s="38" t="s">
        <v>400</v>
      </c>
      <c r="H267" s="40">
        <v>2219</v>
      </c>
      <c r="I267" s="33"/>
      <c r="J267" s="41"/>
      <c r="K267" s="56">
        <f t="shared" si="8"/>
        <v>-100</v>
      </c>
      <c r="L267" s="19"/>
    </row>
    <row r="268" spans="1:12" ht="12.75" hidden="1">
      <c r="A268" s="36"/>
      <c r="B268" s="33"/>
      <c r="C268" s="33" t="s">
        <v>114</v>
      </c>
      <c r="D268" s="33"/>
      <c r="E268" s="104"/>
      <c r="F268" s="40"/>
      <c r="G268" s="38" t="s">
        <v>401</v>
      </c>
      <c r="H268" s="40">
        <v>4299</v>
      </c>
      <c r="I268" s="33"/>
      <c r="J268" s="41"/>
      <c r="K268" s="56" t="e">
        <f t="shared" si="8"/>
        <v>#DIV/0!</v>
      </c>
      <c r="L268" s="19"/>
    </row>
    <row r="269" spans="1:12" ht="12.75" hidden="1">
      <c r="A269" s="36"/>
      <c r="B269" s="33"/>
      <c r="C269" s="33"/>
      <c r="D269" s="33"/>
      <c r="E269" s="104"/>
      <c r="F269" s="40"/>
      <c r="G269" s="38" t="s">
        <v>402</v>
      </c>
      <c r="H269" s="40">
        <v>8549</v>
      </c>
      <c r="I269" s="33"/>
      <c r="J269" s="41"/>
      <c r="K269" s="56" t="e">
        <f t="shared" si="8"/>
        <v>#DIV/0!</v>
      </c>
      <c r="L269" s="19"/>
    </row>
    <row r="270" spans="1:12" ht="12.75" hidden="1">
      <c r="A270" s="36"/>
      <c r="B270" s="33"/>
      <c r="C270" s="33"/>
      <c r="D270" s="33"/>
      <c r="E270" s="104"/>
      <c r="F270" s="40"/>
      <c r="G270" s="38" t="s">
        <v>403</v>
      </c>
      <c r="H270" s="40">
        <v>6610</v>
      </c>
      <c r="I270" s="33"/>
      <c r="J270" s="41"/>
      <c r="K270" s="56" t="e">
        <f t="shared" si="8"/>
        <v>#DIV/0!</v>
      </c>
      <c r="L270" s="19"/>
    </row>
    <row r="271" spans="1:12" ht="12.75" hidden="1">
      <c r="A271" s="36"/>
      <c r="B271" s="33"/>
      <c r="C271" s="33"/>
      <c r="D271" s="33"/>
      <c r="E271" s="104"/>
      <c r="F271" s="40"/>
      <c r="G271" s="38" t="s">
        <v>404</v>
      </c>
      <c r="H271" s="40">
        <v>8996</v>
      </c>
      <c r="I271" s="33"/>
      <c r="J271" s="41"/>
      <c r="K271" s="56" t="e">
        <f t="shared" si="8"/>
        <v>#DIV/0!</v>
      </c>
      <c r="L271" s="19"/>
    </row>
    <row r="272" spans="1:12" ht="12.75" hidden="1">
      <c r="A272" s="36"/>
      <c r="B272" s="33"/>
      <c r="C272" s="33"/>
      <c r="D272" s="33"/>
      <c r="E272" s="104"/>
      <c r="F272" s="40"/>
      <c r="G272" s="38" t="s">
        <v>405</v>
      </c>
      <c r="H272" s="40">
        <v>2098</v>
      </c>
      <c r="I272" s="33"/>
      <c r="J272" s="41"/>
      <c r="K272" s="56" t="e">
        <f t="shared" si="8"/>
        <v>#DIV/0!</v>
      </c>
      <c r="L272" s="19"/>
    </row>
    <row r="273" spans="1:12" ht="12.75" hidden="1">
      <c r="A273" s="36"/>
      <c r="B273" s="33"/>
      <c r="C273" s="33"/>
      <c r="D273" s="33"/>
      <c r="E273" s="104"/>
      <c r="F273" s="40"/>
      <c r="G273" s="38" t="s">
        <v>406</v>
      </c>
      <c r="H273" s="40">
        <v>5349</v>
      </c>
      <c r="I273" s="33"/>
      <c r="J273" s="41"/>
      <c r="K273" s="56" t="e">
        <f t="shared" si="8"/>
        <v>#DIV/0!</v>
      </c>
      <c r="L273" s="19"/>
    </row>
    <row r="274" spans="1:12" ht="12.75" hidden="1">
      <c r="A274" s="36"/>
      <c r="B274" s="33"/>
      <c r="C274" s="33"/>
      <c r="D274" s="33"/>
      <c r="E274" s="104"/>
      <c r="F274" s="40"/>
      <c r="G274" s="38" t="s">
        <v>407</v>
      </c>
      <c r="H274" s="40">
        <v>14598</v>
      </c>
      <c r="I274" s="33"/>
      <c r="J274" s="41"/>
      <c r="K274" s="56" t="e">
        <f t="shared" si="8"/>
        <v>#DIV/0!</v>
      </c>
      <c r="L274" s="19"/>
    </row>
    <row r="275" spans="1:12" ht="12.75" hidden="1">
      <c r="A275" s="36"/>
      <c r="B275" s="33"/>
      <c r="C275" s="33"/>
      <c r="D275" s="33"/>
      <c r="E275" s="104"/>
      <c r="F275" s="40"/>
      <c r="G275" s="38" t="s">
        <v>408</v>
      </c>
      <c r="H275" s="40">
        <v>8695</v>
      </c>
      <c r="I275" s="33"/>
      <c r="J275" s="41"/>
      <c r="K275" s="56" t="e">
        <f t="shared" si="8"/>
        <v>#DIV/0!</v>
      </c>
      <c r="L275" s="19"/>
    </row>
    <row r="276" spans="1:12" ht="12.75">
      <c r="A276" s="36"/>
      <c r="B276" s="33"/>
      <c r="C276" s="33"/>
      <c r="D276" s="33"/>
      <c r="E276" s="104"/>
      <c r="F276" s="40"/>
      <c r="G276" s="38"/>
      <c r="H276" s="40"/>
      <c r="I276" s="33"/>
      <c r="J276" s="41"/>
      <c r="K276" s="56"/>
      <c r="L276" s="19"/>
    </row>
    <row r="277" spans="1:12" ht="12.75">
      <c r="A277" s="36"/>
      <c r="B277" s="33"/>
      <c r="C277" s="33" t="s">
        <v>792</v>
      </c>
      <c r="D277" s="33"/>
      <c r="E277" s="104">
        <f>SUM(E265:E275)</f>
        <v>264</v>
      </c>
      <c r="F277" s="40">
        <f>(E277*20%)+E277</f>
        <v>316.8</v>
      </c>
      <c r="G277" s="38"/>
      <c r="H277" s="40">
        <f>SUM(H265:H275)</f>
        <v>142433</v>
      </c>
      <c r="I277" s="40">
        <f>D279*H277</f>
        <v>288.0166733017496</v>
      </c>
      <c r="J277" s="216">
        <f>D280*H277</f>
        <v>170138.4608816293</v>
      </c>
      <c r="K277" s="56">
        <f t="shared" si="8"/>
        <v>9.097224735511219</v>
      </c>
      <c r="L277" s="19"/>
    </row>
    <row r="278" spans="1:11" s="20" customFormat="1" ht="12.75">
      <c r="A278" s="31" t="s">
        <v>790</v>
      </c>
      <c r="B278" s="32"/>
      <c r="C278" s="32" t="s">
        <v>793</v>
      </c>
      <c r="D278" s="32"/>
      <c r="E278" s="60">
        <v>264</v>
      </c>
      <c r="F278" s="60">
        <v>317</v>
      </c>
      <c r="G278" s="34"/>
      <c r="H278" s="60">
        <f>SUM(H265:H275)</f>
        <v>142433</v>
      </c>
      <c r="I278" s="60">
        <f>D279*H278</f>
        <v>288.0166733017496</v>
      </c>
      <c r="J278" s="173">
        <f>D280*H278</f>
        <v>170138.4608816293</v>
      </c>
      <c r="K278" s="56">
        <f t="shared" si="8"/>
        <v>9.097224735511219</v>
      </c>
    </row>
    <row r="279" spans="1:12" ht="12.75" hidden="1">
      <c r="A279" s="51"/>
      <c r="B279" s="33"/>
      <c r="C279" s="33" t="s">
        <v>762</v>
      </c>
      <c r="D279" s="232">
        <v>0.00202212038854584</v>
      </c>
      <c r="E279" s="35"/>
      <c r="F279" s="35"/>
      <c r="G279" s="35"/>
      <c r="H279" s="35"/>
      <c r="I279" s="40"/>
      <c r="J279" s="239"/>
      <c r="K279" s="56" t="e">
        <f aca="true" t="shared" si="9" ref="K279:K344">(I279-E279)*100/E279</f>
        <v>#DIV/0!</v>
      </c>
      <c r="L279" s="19"/>
    </row>
    <row r="280" spans="1:12" ht="12.75" hidden="1">
      <c r="A280" s="51"/>
      <c r="B280" s="33"/>
      <c r="C280" s="33" t="s">
        <v>763</v>
      </c>
      <c r="D280" s="232">
        <v>1.1945157434136</v>
      </c>
      <c r="E280" s="35"/>
      <c r="F280" s="35"/>
      <c r="G280" s="35"/>
      <c r="H280" s="35"/>
      <c r="I280" s="233"/>
      <c r="J280" s="239"/>
      <c r="K280" s="56" t="e">
        <f t="shared" si="9"/>
        <v>#DIV/0!</v>
      </c>
      <c r="L280" s="19"/>
    </row>
    <row r="281" spans="1:12" ht="12.75" hidden="1">
      <c r="A281" s="51"/>
      <c r="B281" s="33"/>
      <c r="C281" s="33" t="s">
        <v>766</v>
      </c>
      <c r="D281" s="232">
        <v>590.724345681818</v>
      </c>
      <c r="E281" s="35"/>
      <c r="F281" s="35"/>
      <c r="G281" s="35"/>
      <c r="H281" s="35"/>
      <c r="I281" s="233"/>
      <c r="J281" s="239"/>
      <c r="K281" s="56" t="e">
        <f t="shared" si="9"/>
        <v>#DIV/0!</v>
      </c>
      <c r="L281" s="19"/>
    </row>
    <row r="282" spans="1:12" ht="66.75" customHeight="1" hidden="1">
      <c r="A282" s="217" t="s">
        <v>191</v>
      </c>
      <c r="B282" s="33" t="s">
        <v>625</v>
      </c>
      <c r="C282" s="33" t="s">
        <v>1</v>
      </c>
      <c r="D282" s="218" t="s">
        <v>591</v>
      </c>
      <c r="E282" s="219" t="s">
        <v>589</v>
      </c>
      <c r="F282" s="219" t="s">
        <v>631</v>
      </c>
      <c r="G282" s="220" t="s">
        <v>592</v>
      </c>
      <c r="H282" s="221" t="s">
        <v>627</v>
      </c>
      <c r="I282" s="228" t="s">
        <v>767</v>
      </c>
      <c r="J282" s="229" t="s">
        <v>768</v>
      </c>
      <c r="K282" s="56" t="e">
        <f t="shared" si="9"/>
        <v>#VALUE!</v>
      </c>
      <c r="L282" s="19"/>
    </row>
    <row r="283" spans="1:12" ht="13.5" customHeight="1" hidden="1">
      <c r="A283" s="51" t="s">
        <v>794</v>
      </c>
      <c r="B283" s="33" t="s">
        <v>629</v>
      </c>
      <c r="C283" s="33" t="s">
        <v>842</v>
      </c>
      <c r="D283" s="33" t="s">
        <v>607</v>
      </c>
      <c r="E283" s="236">
        <v>0</v>
      </c>
      <c r="F283" s="236">
        <v>0</v>
      </c>
      <c r="G283" s="38" t="s">
        <v>409</v>
      </c>
      <c r="H283" s="40">
        <v>13663</v>
      </c>
      <c r="I283" s="33"/>
      <c r="J283" s="41"/>
      <c r="K283" s="56" t="e">
        <f t="shared" si="9"/>
        <v>#DIV/0!</v>
      </c>
      <c r="L283" s="19"/>
    </row>
    <row r="284" spans="1:12" ht="12.75" hidden="1">
      <c r="A284" s="51" t="s">
        <v>794</v>
      </c>
      <c r="B284" s="33" t="s">
        <v>630</v>
      </c>
      <c r="C284" s="33" t="s">
        <v>111</v>
      </c>
      <c r="D284" s="33" t="s">
        <v>607</v>
      </c>
      <c r="E284" s="40">
        <v>466</v>
      </c>
      <c r="F284" s="40">
        <f>(E284*20%)+E284</f>
        <v>559.2</v>
      </c>
      <c r="G284" s="38" t="s">
        <v>410</v>
      </c>
      <c r="H284" s="40">
        <v>5443</v>
      </c>
      <c r="I284" s="33"/>
      <c r="J284" s="41"/>
      <c r="K284" s="56">
        <f t="shared" si="9"/>
        <v>-100</v>
      </c>
      <c r="L284" s="19"/>
    </row>
    <row r="285" spans="1:12" ht="12.75" hidden="1">
      <c r="A285" s="51"/>
      <c r="B285" s="33"/>
      <c r="C285" s="33"/>
      <c r="D285" s="33"/>
      <c r="E285" s="40"/>
      <c r="F285" s="40"/>
      <c r="G285" s="38" t="s">
        <v>411</v>
      </c>
      <c r="H285" s="40">
        <v>4563</v>
      </c>
      <c r="I285" s="33"/>
      <c r="J285" s="41"/>
      <c r="K285" s="56" t="e">
        <f t="shared" si="9"/>
        <v>#DIV/0!</v>
      </c>
      <c r="L285" s="19"/>
    </row>
    <row r="286" spans="1:12" ht="12.75" hidden="1">
      <c r="A286" s="51"/>
      <c r="B286" s="33"/>
      <c r="C286" s="33"/>
      <c r="D286" s="33"/>
      <c r="E286" s="40"/>
      <c r="F286" s="40"/>
      <c r="G286" s="38" t="s">
        <v>412</v>
      </c>
      <c r="H286" s="40">
        <v>5516</v>
      </c>
      <c r="I286" s="33"/>
      <c r="J286" s="41"/>
      <c r="K286" s="56" t="e">
        <f t="shared" si="9"/>
        <v>#DIV/0!</v>
      </c>
      <c r="L286" s="19"/>
    </row>
    <row r="287" spans="1:12" ht="12.75" hidden="1">
      <c r="A287" s="51"/>
      <c r="B287" s="33"/>
      <c r="C287" s="33"/>
      <c r="D287" s="33"/>
      <c r="E287" s="40"/>
      <c r="F287" s="40"/>
      <c r="G287" s="38" t="s">
        <v>413</v>
      </c>
      <c r="H287" s="40">
        <v>6197</v>
      </c>
      <c r="I287" s="33"/>
      <c r="J287" s="41"/>
      <c r="K287" s="56" t="e">
        <f t="shared" si="9"/>
        <v>#DIV/0!</v>
      </c>
      <c r="L287" s="19"/>
    </row>
    <row r="288" spans="1:12" ht="12.75" hidden="1">
      <c r="A288" s="51"/>
      <c r="B288" s="33"/>
      <c r="C288" s="33"/>
      <c r="D288" s="33"/>
      <c r="E288" s="40"/>
      <c r="F288" s="40"/>
      <c r="G288" s="38" t="s">
        <v>414</v>
      </c>
      <c r="H288" s="40">
        <v>2988</v>
      </c>
      <c r="I288" s="33"/>
      <c r="J288" s="41"/>
      <c r="K288" s="56" t="e">
        <f t="shared" si="9"/>
        <v>#DIV/0!</v>
      </c>
      <c r="L288" s="19"/>
    </row>
    <row r="289" spans="1:12" ht="12.75" hidden="1">
      <c r="A289" s="51"/>
      <c r="B289" s="33"/>
      <c r="C289" s="33"/>
      <c r="D289" s="33"/>
      <c r="E289" s="40"/>
      <c r="F289" s="40"/>
      <c r="G289" s="38" t="s">
        <v>415</v>
      </c>
      <c r="H289" s="40">
        <v>3583</v>
      </c>
      <c r="I289" s="33"/>
      <c r="J289" s="41"/>
      <c r="K289" s="56" t="e">
        <f t="shared" si="9"/>
        <v>#DIV/0!</v>
      </c>
      <c r="L289" s="19"/>
    </row>
    <row r="290" spans="1:12" ht="12.75" hidden="1">
      <c r="A290" s="51"/>
      <c r="B290" s="33"/>
      <c r="C290" s="33"/>
      <c r="D290" s="33"/>
      <c r="E290" s="40"/>
      <c r="F290" s="40"/>
      <c r="G290" s="38" t="s">
        <v>416</v>
      </c>
      <c r="H290" s="40">
        <v>1409</v>
      </c>
      <c r="I290" s="33"/>
      <c r="J290" s="41"/>
      <c r="K290" s="56" t="e">
        <f t="shared" si="9"/>
        <v>#DIV/0!</v>
      </c>
      <c r="L290" s="19"/>
    </row>
    <row r="291" spans="1:12" ht="12.75" hidden="1">
      <c r="A291" s="51"/>
      <c r="B291" s="33"/>
      <c r="C291" s="33"/>
      <c r="D291" s="33"/>
      <c r="E291" s="40"/>
      <c r="F291" s="40"/>
      <c r="G291" s="38" t="s">
        <v>417</v>
      </c>
      <c r="H291" s="40">
        <v>21201</v>
      </c>
      <c r="I291" s="33"/>
      <c r="J291" s="41"/>
      <c r="K291" s="56" t="e">
        <f t="shared" si="9"/>
        <v>#DIV/0!</v>
      </c>
      <c r="L291" s="19"/>
    </row>
    <row r="292" spans="1:12" ht="12.75" hidden="1">
      <c r="A292" s="51"/>
      <c r="B292" s="33"/>
      <c r="C292" s="33"/>
      <c r="D292" s="33"/>
      <c r="E292" s="40"/>
      <c r="F292" s="40"/>
      <c r="G292" s="38" t="s">
        <v>418</v>
      </c>
      <c r="H292" s="40">
        <v>6858</v>
      </c>
      <c r="I292" s="33"/>
      <c r="J292" s="41"/>
      <c r="K292" s="56" t="e">
        <f t="shared" si="9"/>
        <v>#DIV/0!</v>
      </c>
      <c r="L292" s="19"/>
    </row>
    <row r="293" spans="1:12" ht="12.75" hidden="1">
      <c r="A293" s="51"/>
      <c r="B293" s="33"/>
      <c r="C293" s="33"/>
      <c r="D293" s="33"/>
      <c r="E293" s="40"/>
      <c r="F293" s="40"/>
      <c r="G293" s="38" t="s">
        <v>419</v>
      </c>
      <c r="H293" s="40">
        <v>2327</v>
      </c>
      <c r="I293" s="33"/>
      <c r="J293" s="41"/>
      <c r="K293" s="56" t="e">
        <f t="shared" si="9"/>
        <v>#DIV/0!</v>
      </c>
      <c r="L293" s="19"/>
    </row>
    <row r="294" spans="1:12" ht="12.75" hidden="1">
      <c r="A294" s="51"/>
      <c r="B294" s="33"/>
      <c r="C294" s="258"/>
      <c r="D294" s="258"/>
      <c r="E294" s="258"/>
      <c r="F294" s="237"/>
      <c r="G294" s="38" t="s">
        <v>420</v>
      </c>
      <c r="H294" s="40">
        <v>1431</v>
      </c>
      <c r="I294" s="33"/>
      <c r="J294" s="41"/>
      <c r="K294" s="56" t="e">
        <f t="shared" si="9"/>
        <v>#DIV/0!</v>
      </c>
      <c r="L294" s="19"/>
    </row>
    <row r="295" spans="1:12" ht="12.75" hidden="1">
      <c r="A295" s="51"/>
      <c r="B295" s="33"/>
      <c r="C295" s="33"/>
      <c r="D295" s="33"/>
      <c r="E295" s="40"/>
      <c r="F295" s="40"/>
      <c r="G295" s="38" t="s">
        <v>421</v>
      </c>
      <c r="H295" s="40">
        <v>13067</v>
      </c>
      <c r="I295" s="33"/>
      <c r="J295" s="41"/>
      <c r="K295" s="56" t="e">
        <f t="shared" si="9"/>
        <v>#DIV/0!</v>
      </c>
      <c r="L295" s="19"/>
    </row>
    <row r="296" spans="1:12" ht="12.75" hidden="1">
      <c r="A296" s="51"/>
      <c r="B296" s="33"/>
      <c r="C296" s="33"/>
      <c r="D296" s="33"/>
      <c r="E296" s="40"/>
      <c r="F296" s="40"/>
      <c r="G296" s="38" t="s">
        <v>422</v>
      </c>
      <c r="H296" s="40">
        <v>11772</v>
      </c>
      <c r="I296" s="33"/>
      <c r="J296" s="41"/>
      <c r="K296" s="56" t="e">
        <f t="shared" si="9"/>
        <v>#DIV/0!</v>
      </c>
      <c r="L296" s="19"/>
    </row>
    <row r="297" spans="1:12" ht="12.75" hidden="1">
      <c r="A297" s="51"/>
      <c r="B297" s="33"/>
      <c r="C297" s="33"/>
      <c r="D297" s="33"/>
      <c r="E297" s="40"/>
      <c r="F297" s="40"/>
      <c r="G297" s="38" t="s">
        <v>423</v>
      </c>
      <c r="H297" s="40">
        <v>2791</v>
      </c>
      <c r="I297" s="33"/>
      <c r="J297" s="41"/>
      <c r="K297" s="56" t="e">
        <f t="shared" si="9"/>
        <v>#DIV/0!</v>
      </c>
      <c r="L297" s="19"/>
    </row>
    <row r="298" spans="1:12" ht="12.75" hidden="1">
      <c r="A298" s="51"/>
      <c r="B298" s="33"/>
      <c r="C298" s="33"/>
      <c r="D298" s="33"/>
      <c r="E298" s="40"/>
      <c r="F298" s="40"/>
      <c r="G298" s="38" t="s">
        <v>424</v>
      </c>
      <c r="H298" s="40">
        <v>81590</v>
      </c>
      <c r="I298" s="33"/>
      <c r="J298" s="41"/>
      <c r="K298" s="56" t="e">
        <f t="shared" si="9"/>
        <v>#DIV/0!</v>
      </c>
      <c r="L298" s="19"/>
    </row>
    <row r="299" spans="1:12" ht="12.75" hidden="1">
      <c r="A299" s="51"/>
      <c r="B299" s="33"/>
      <c r="C299" s="33"/>
      <c r="D299" s="33"/>
      <c r="E299" s="40"/>
      <c r="F299" s="40"/>
      <c r="G299" s="38" t="s">
        <v>425</v>
      </c>
      <c r="H299" s="40">
        <v>4095</v>
      </c>
      <c r="I299" s="33"/>
      <c r="J299" s="41"/>
      <c r="K299" s="56" t="e">
        <f t="shared" si="9"/>
        <v>#DIV/0!</v>
      </c>
      <c r="L299" s="19"/>
    </row>
    <row r="300" spans="1:12" ht="12.75" hidden="1">
      <c r="A300" s="51"/>
      <c r="B300" s="33"/>
      <c r="C300" s="33"/>
      <c r="D300" s="33"/>
      <c r="E300" s="40"/>
      <c r="F300" s="40"/>
      <c r="G300" s="38" t="s">
        <v>426</v>
      </c>
      <c r="H300" s="40">
        <v>2530</v>
      </c>
      <c r="I300" s="33"/>
      <c r="J300" s="41"/>
      <c r="K300" s="56" t="e">
        <f t="shared" si="9"/>
        <v>#DIV/0!</v>
      </c>
      <c r="L300" s="19"/>
    </row>
    <row r="301" spans="1:12" ht="12.75" hidden="1">
      <c r="A301" s="51"/>
      <c r="B301" s="33"/>
      <c r="C301" s="33"/>
      <c r="D301" s="33"/>
      <c r="E301" s="40"/>
      <c r="F301" s="40"/>
      <c r="G301" s="38" t="s">
        <v>427</v>
      </c>
      <c r="H301" s="40">
        <v>11729</v>
      </c>
      <c r="I301" s="33"/>
      <c r="J301" s="41"/>
      <c r="K301" s="56" t="e">
        <f t="shared" si="9"/>
        <v>#DIV/0!</v>
      </c>
      <c r="L301" s="19"/>
    </row>
    <row r="302" spans="1:12" ht="12.75" hidden="1">
      <c r="A302" s="51"/>
      <c r="B302" s="33"/>
      <c r="C302" s="33"/>
      <c r="D302" s="33"/>
      <c r="E302" s="40"/>
      <c r="F302" s="40"/>
      <c r="G302" s="38" t="s">
        <v>428</v>
      </c>
      <c r="H302" s="40">
        <v>8092</v>
      </c>
      <c r="I302" s="33"/>
      <c r="J302" s="41"/>
      <c r="K302" s="56" t="e">
        <f t="shared" si="9"/>
        <v>#DIV/0!</v>
      </c>
      <c r="L302" s="19"/>
    </row>
    <row r="303" spans="1:12" ht="12.75" hidden="1">
      <c r="A303" s="51"/>
      <c r="B303" s="33"/>
      <c r="C303" s="33"/>
      <c r="D303" s="33"/>
      <c r="E303" s="40"/>
      <c r="F303" s="40"/>
      <c r="G303" s="38" t="s">
        <v>429</v>
      </c>
      <c r="H303" s="40">
        <v>8760</v>
      </c>
      <c r="I303" s="33"/>
      <c r="J303" s="41"/>
      <c r="K303" s="56" t="e">
        <f t="shared" si="9"/>
        <v>#DIV/0!</v>
      </c>
      <c r="L303" s="19"/>
    </row>
    <row r="304" spans="1:12" ht="12.75" hidden="1">
      <c r="A304" s="51"/>
      <c r="B304" s="33"/>
      <c r="C304" s="33"/>
      <c r="D304" s="33"/>
      <c r="E304" s="40"/>
      <c r="F304" s="40"/>
      <c r="G304" s="38" t="s">
        <v>430</v>
      </c>
      <c r="H304" s="40">
        <v>3571</v>
      </c>
      <c r="I304" s="33"/>
      <c r="J304" s="41"/>
      <c r="K304" s="56" t="e">
        <f t="shared" si="9"/>
        <v>#DIV/0!</v>
      </c>
      <c r="L304" s="19"/>
    </row>
    <row r="305" spans="1:12" ht="12.75" hidden="1">
      <c r="A305" s="51"/>
      <c r="B305" s="33"/>
      <c r="C305" s="33"/>
      <c r="D305" s="33"/>
      <c r="E305" s="40"/>
      <c r="F305" s="40"/>
      <c r="G305" s="38" t="s">
        <v>431</v>
      </c>
      <c r="H305" s="40">
        <v>2727</v>
      </c>
      <c r="I305" s="33"/>
      <c r="J305" s="41"/>
      <c r="K305" s="56" t="e">
        <f t="shared" si="9"/>
        <v>#DIV/0!</v>
      </c>
      <c r="L305" s="19"/>
    </row>
    <row r="306" spans="1:12" ht="12.75" hidden="1">
      <c r="A306" s="51"/>
      <c r="B306" s="33"/>
      <c r="C306" s="33"/>
      <c r="D306" s="33"/>
      <c r="E306" s="40"/>
      <c r="F306" s="40"/>
      <c r="G306" s="38" t="s">
        <v>432</v>
      </c>
      <c r="H306" s="40">
        <v>6354</v>
      </c>
      <c r="I306" s="33"/>
      <c r="J306" s="41"/>
      <c r="K306" s="56" t="e">
        <f t="shared" si="9"/>
        <v>#DIV/0!</v>
      </c>
      <c r="L306" s="19"/>
    </row>
    <row r="307" spans="1:12" ht="12.75" hidden="1">
      <c r="A307" s="51"/>
      <c r="B307" s="33"/>
      <c r="C307" s="33"/>
      <c r="D307" s="33"/>
      <c r="E307" s="40"/>
      <c r="F307" s="40"/>
      <c r="G307" s="38" t="s">
        <v>433</v>
      </c>
      <c r="H307" s="40">
        <v>5911</v>
      </c>
      <c r="I307" s="33"/>
      <c r="J307" s="41"/>
      <c r="K307" s="56" t="e">
        <f t="shared" si="9"/>
        <v>#DIV/0!</v>
      </c>
      <c r="L307" s="19"/>
    </row>
    <row r="308" spans="1:12" ht="12.75" hidden="1">
      <c r="A308" s="51"/>
      <c r="B308" s="33"/>
      <c r="C308" s="33"/>
      <c r="D308" s="33"/>
      <c r="E308" s="40"/>
      <c r="F308" s="40"/>
      <c r="G308" s="38" t="s">
        <v>434</v>
      </c>
      <c r="H308" s="40">
        <v>2491</v>
      </c>
      <c r="I308" s="33"/>
      <c r="J308" s="41"/>
      <c r="K308" s="56" t="e">
        <f t="shared" si="9"/>
        <v>#DIV/0!</v>
      </c>
      <c r="L308" s="19"/>
    </row>
    <row r="309" spans="1:12" ht="12.75" hidden="1">
      <c r="A309" s="51"/>
      <c r="B309" s="33"/>
      <c r="C309" s="33"/>
      <c r="D309" s="33"/>
      <c r="E309" s="40"/>
      <c r="F309" s="40"/>
      <c r="G309" s="38" t="s">
        <v>435</v>
      </c>
      <c r="H309" s="40">
        <v>4664</v>
      </c>
      <c r="I309" s="33"/>
      <c r="J309" s="41"/>
      <c r="K309" s="56" t="e">
        <f t="shared" si="9"/>
        <v>#DIV/0!</v>
      </c>
      <c r="L309" s="19"/>
    </row>
    <row r="310" spans="1:12" ht="12.75" hidden="1">
      <c r="A310" s="51"/>
      <c r="B310" s="33"/>
      <c r="C310" s="33"/>
      <c r="D310" s="33"/>
      <c r="E310" s="40"/>
      <c r="F310" s="40"/>
      <c r="G310" s="38" t="s">
        <v>436</v>
      </c>
      <c r="H310" s="40">
        <v>15221</v>
      </c>
      <c r="I310" s="33"/>
      <c r="J310" s="41"/>
      <c r="K310" s="56" t="e">
        <f t="shared" si="9"/>
        <v>#DIV/0!</v>
      </c>
      <c r="L310" s="19"/>
    </row>
    <row r="311" spans="1:12" ht="12.75">
      <c r="A311" s="51"/>
      <c r="B311" s="33"/>
      <c r="C311" s="33"/>
      <c r="D311" s="33"/>
      <c r="E311" s="40"/>
      <c r="F311" s="40"/>
      <c r="G311" s="38"/>
      <c r="H311" s="40"/>
      <c r="I311" s="33"/>
      <c r="J311" s="41"/>
      <c r="K311" s="56"/>
      <c r="L311" s="19"/>
    </row>
    <row r="312" spans="1:12" ht="12.75">
      <c r="A312" s="51"/>
      <c r="B312" s="33"/>
      <c r="C312" s="33" t="s">
        <v>825</v>
      </c>
      <c r="D312" s="33"/>
      <c r="E312" s="40">
        <v>467</v>
      </c>
      <c r="F312" s="40">
        <f>(E312*20%)+E312</f>
        <v>560.4</v>
      </c>
      <c r="G312" s="38"/>
      <c r="H312" s="40">
        <f>SUM(H283:H310)</f>
        <v>260544</v>
      </c>
      <c r="I312" s="40">
        <f>D314*H312</f>
        <v>526.8513345132874</v>
      </c>
      <c r="J312" s="216">
        <f>D315*H312</f>
        <v>311223.909851953</v>
      </c>
      <c r="K312" s="56">
        <f t="shared" si="9"/>
        <v>12.816131587427705</v>
      </c>
      <c r="L312" s="19"/>
    </row>
    <row r="313" spans="1:11" s="20" customFormat="1" ht="12.75">
      <c r="A313" s="50" t="s">
        <v>794</v>
      </c>
      <c r="B313" s="32"/>
      <c r="C313" s="32" t="s">
        <v>826</v>
      </c>
      <c r="D313" s="32"/>
      <c r="E313" s="60">
        <v>467</v>
      </c>
      <c r="F313" s="60">
        <f>(E313*20%)+E313</f>
        <v>560.4</v>
      </c>
      <c r="G313" s="34"/>
      <c r="H313" s="60">
        <v>260544</v>
      </c>
      <c r="I313" s="60">
        <f>D314*H313</f>
        <v>526.8513345132874</v>
      </c>
      <c r="J313" s="173">
        <f>D315*H313</f>
        <v>311223.909851953</v>
      </c>
      <c r="K313" s="56">
        <f t="shared" si="9"/>
        <v>12.816131587427705</v>
      </c>
    </row>
    <row r="314" spans="1:12" ht="12.75" hidden="1">
      <c r="A314" s="51"/>
      <c r="B314" s="33"/>
      <c r="C314" s="33" t="s">
        <v>762</v>
      </c>
      <c r="D314" s="232">
        <v>0.00202212038854584</v>
      </c>
      <c r="E314" s="35"/>
      <c r="F314" s="35"/>
      <c r="G314" s="35"/>
      <c r="H314" s="35"/>
      <c r="I314" s="40"/>
      <c r="J314" s="239"/>
      <c r="K314" s="56" t="e">
        <f t="shared" si="9"/>
        <v>#DIV/0!</v>
      </c>
      <c r="L314" s="19"/>
    </row>
    <row r="315" spans="1:12" ht="12.75" hidden="1">
      <c r="A315" s="51"/>
      <c r="B315" s="33"/>
      <c r="C315" s="33" t="s">
        <v>763</v>
      </c>
      <c r="D315" s="232">
        <v>1.1945157434136</v>
      </c>
      <c r="E315" s="35"/>
      <c r="F315" s="35"/>
      <c r="G315" s="35"/>
      <c r="H315" s="35"/>
      <c r="I315" s="233"/>
      <c r="J315" s="239"/>
      <c r="K315" s="56" t="e">
        <f t="shared" si="9"/>
        <v>#DIV/0!</v>
      </c>
      <c r="L315" s="19"/>
    </row>
    <row r="316" spans="1:12" ht="12.75" hidden="1">
      <c r="A316" s="51"/>
      <c r="B316" s="33"/>
      <c r="C316" s="33" t="s">
        <v>766</v>
      </c>
      <c r="D316" s="232">
        <v>590.724345681818</v>
      </c>
      <c r="E316" s="35"/>
      <c r="F316" s="35"/>
      <c r="G316" s="35"/>
      <c r="H316" s="35"/>
      <c r="I316" s="233"/>
      <c r="J316" s="239"/>
      <c r="K316" s="56" t="e">
        <f t="shared" si="9"/>
        <v>#DIV/0!</v>
      </c>
      <c r="L316" s="19"/>
    </row>
    <row r="317" spans="1:12" ht="66.75" customHeight="1" hidden="1">
      <c r="A317" s="217" t="s">
        <v>191</v>
      </c>
      <c r="B317" s="33" t="s">
        <v>625</v>
      </c>
      <c r="C317" s="33" t="s">
        <v>1</v>
      </c>
      <c r="D317" s="218" t="s">
        <v>591</v>
      </c>
      <c r="E317" s="219" t="s">
        <v>589</v>
      </c>
      <c r="F317" s="219" t="s">
        <v>631</v>
      </c>
      <c r="G317" s="220" t="s">
        <v>592</v>
      </c>
      <c r="H317" s="221" t="s">
        <v>627</v>
      </c>
      <c r="I317" s="228" t="s">
        <v>767</v>
      </c>
      <c r="J317" s="229" t="s">
        <v>768</v>
      </c>
      <c r="K317" s="56" t="e">
        <f t="shared" si="9"/>
        <v>#VALUE!</v>
      </c>
      <c r="L317" s="19"/>
    </row>
    <row r="318" spans="1:11" s="5" customFormat="1" ht="15" hidden="1">
      <c r="A318" s="51" t="s">
        <v>795</v>
      </c>
      <c r="B318" s="33" t="s">
        <v>626</v>
      </c>
      <c r="C318" s="33" t="s">
        <v>41</v>
      </c>
      <c r="D318" s="33" t="s">
        <v>141</v>
      </c>
      <c r="E318" s="40">
        <v>113</v>
      </c>
      <c r="F318" s="40">
        <f aca="true" t="shared" si="10" ref="F318:F326">(E318*20%)+E318</f>
        <v>135.6</v>
      </c>
      <c r="G318" s="38" t="s">
        <v>451</v>
      </c>
      <c r="H318" s="40">
        <v>32658</v>
      </c>
      <c r="I318" s="40"/>
      <c r="J318" s="216"/>
      <c r="K318" s="56">
        <f t="shared" si="9"/>
        <v>-100</v>
      </c>
    </row>
    <row r="319" spans="1:11" s="5" customFormat="1" ht="15" hidden="1">
      <c r="A319" s="51" t="s">
        <v>795</v>
      </c>
      <c r="B319" s="33" t="s">
        <v>626</v>
      </c>
      <c r="C319" s="33" t="s">
        <v>42</v>
      </c>
      <c r="D319" s="33" t="s">
        <v>141</v>
      </c>
      <c r="E319" s="40">
        <v>23</v>
      </c>
      <c r="F319" s="40">
        <f t="shared" si="10"/>
        <v>27.6</v>
      </c>
      <c r="G319" s="33"/>
      <c r="H319" s="33"/>
      <c r="I319" s="40"/>
      <c r="J319" s="216"/>
      <c r="K319" s="56">
        <f t="shared" si="9"/>
        <v>-100</v>
      </c>
    </row>
    <row r="320" spans="1:11" s="5" customFormat="1" ht="15">
      <c r="A320" s="51"/>
      <c r="B320" s="33"/>
      <c r="C320" s="33"/>
      <c r="D320" s="33"/>
      <c r="E320" s="40"/>
      <c r="F320" s="40"/>
      <c r="G320" s="33"/>
      <c r="H320" s="33"/>
      <c r="I320" s="40"/>
      <c r="J320" s="216"/>
      <c r="K320" s="56"/>
    </row>
    <row r="321" spans="1:13" s="5" customFormat="1" ht="15">
      <c r="A321" s="51"/>
      <c r="B321" s="13"/>
      <c r="C321" s="241" t="s">
        <v>796</v>
      </c>
      <c r="D321" s="246"/>
      <c r="E321" s="242">
        <f>SUM(E318:E319)</f>
        <v>136</v>
      </c>
      <c r="F321" s="242">
        <f t="shared" si="10"/>
        <v>163.2</v>
      </c>
      <c r="G321" s="241"/>
      <c r="H321" s="242">
        <f>SUM(H318:H319)</f>
        <v>32658</v>
      </c>
      <c r="I321" s="242">
        <f>D359*H321</f>
        <v>66.03840764913005</v>
      </c>
      <c r="J321" s="243">
        <f>D360*H321</f>
        <v>39010.49514840135</v>
      </c>
      <c r="K321" s="244">
        <f t="shared" si="9"/>
        <v>-51.44234731681614</v>
      </c>
      <c r="M321" s="6"/>
    </row>
    <row r="322" spans="1:11" s="5" customFormat="1" ht="15" hidden="1">
      <c r="A322" s="144"/>
      <c r="B322" s="145"/>
      <c r="C322" s="145"/>
      <c r="D322" s="145"/>
      <c r="E322" s="146"/>
      <c r="F322" s="146"/>
      <c r="G322" s="145"/>
      <c r="H322" s="146"/>
      <c r="I322" s="146"/>
      <c r="J322" s="172"/>
      <c r="K322" s="56" t="e">
        <f t="shared" si="9"/>
        <v>#DIV/0!</v>
      </c>
    </row>
    <row r="323" spans="1:11" s="5" customFormat="1" ht="15" hidden="1">
      <c r="A323" s="51" t="s">
        <v>795</v>
      </c>
      <c r="B323" s="33" t="s">
        <v>626</v>
      </c>
      <c r="C323" s="33" t="s">
        <v>43</v>
      </c>
      <c r="D323" s="33" t="s">
        <v>142</v>
      </c>
      <c r="E323" s="40">
        <v>239</v>
      </c>
      <c r="F323" s="40">
        <f t="shared" si="10"/>
        <v>286.8</v>
      </c>
      <c r="G323" s="38" t="s">
        <v>453</v>
      </c>
      <c r="H323" s="40">
        <v>357077</v>
      </c>
      <c r="I323" s="40"/>
      <c r="J323" s="216"/>
      <c r="K323" s="56">
        <f t="shared" si="9"/>
        <v>-100</v>
      </c>
    </row>
    <row r="324" spans="1:11" s="5" customFormat="1" ht="15" hidden="1">
      <c r="A324" s="51" t="s">
        <v>795</v>
      </c>
      <c r="B324" s="33" t="s">
        <v>626</v>
      </c>
      <c r="C324" s="33" t="s">
        <v>51</v>
      </c>
      <c r="D324" s="33" t="s">
        <v>142</v>
      </c>
      <c r="E324" s="40">
        <v>230</v>
      </c>
      <c r="F324" s="40">
        <f t="shared" si="10"/>
        <v>276</v>
      </c>
      <c r="G324" s="185"/>
      <c r="H324" s="40"/>
      <c r="I324" s="40"/>
      <c r="J324" s="216"/>
      <c r="K324" s="56">
        <f t="shared" si="9"/>
        <v>-100</v>
      </c>
    </row>
    <row r="325" spans="1:11" s="5" customFormat="1" ht="15" hidden="1">
      <c r="A325" s="51" t="s">
        <v>795</v>
      </c>
      <c r="B325" s="33" t="s">
        <v>626</v>
      </c>
      <c r="C325" s="33" t="s">
        <v>88</v>
      </c>
      <c r="D325" s="33" t="s">
        <v>142</v>
      </c>
      <c r="E325" s="40">
        <v>251</v>
      </c>
      <c r="F325" s="40">
        <f t="shared" si="10"/>
        <v>301.2</v>
      </c>
      <c r="G325" s="38"/>
      <c r="H325" s="40"/>
      <c r="I325" s="40"/>
      <c r="J325" s="216"/>
      <c r="K325" s="56">
        <f t="shared" si="9"/>
        <v>-100</v>
      </c>
    </row>
    <row r="326" spans="1:11" s="5" customFormat="1" ht="15">
      <c r="A326" s="51"/>
      <c r="B326" s="13"/>
      <c r="C326" s="33" t="s">
        <v>797</v>
      </c>
      <c r="D326" s="13"/>
      <c r="E326" s="40">
        <v>721</v>
      </c>
      <c r="F326" s="40">
        <f t="shared" si="10"/>
        <v>865.2</v>
      </c>
      <c r="G326" s="38"/>
      <c r="H326" s="40">
        <v>357077</v>
      </c>
      <c r="I326" s="40">
        <f>D359*H326</f>
        <v>722.052681980783</v>
      </c>
      <c r="J326" s="216">
        <f>D360*H326</f>
        <v>426534.09811089805</v>
      </c>
      <c r="K326" s="56">
        <f t="shared" si="9"/>
        <v>0.1460030486522815</v>
      </c>
    </row>
    <row r="327" spans="1:11" s="5" customFormat="1" ht="15" hidden="1">
      <c r="A327" s="144"/>
      <c r="B327" s="145"/>
      <c r="C327" s="145"/>
      <c r="D327" s="145"/>
      <c r="E327" s="146"/>
      <c r="F327" s="146"/>
      <c r="G327" s="145"/>
      <c r="H327" s="149"/>
      <c r="I327" s="146"/>
      <c r="J327" s="172"/>
      <c r="K327" s="56" t="e">
        <f t="shared" si="9"/>
        <v>#DIV/0!</v>
      </c>
    </row>
    <row r="328" spans="1:11" s="5" customFormat="1" ht="15" hidden="1">
      <c r="A328" s="51" t="s">
        <v>795</v>
      </c>
      <c r="B328" s="33" t="s">
        <v>626</v>
      </c>
      <c r="C328" s="33" t="s">
        <v>67</v>
      </c>
      <c r="D328" s="33" t="s">
        <v>156</v>
      </c>
      <c r="E328" s="40">
        <v>48</v>
      </c>
      <c r="F328" s="40">
        <f>(E328*20%)+E328</f>
        <v>57.6</v>
      </c>
      <c r="G328" s="38" t="s">
        <v>437</v>
      </c>
      <c r="H328" s="40">
        <v>2859</v>
      </c>
      <c r="I328" s="40"/>
      <c r="J328" s="216"/>
      <c r="K328" s="56">
        <f t="shared" si="9"/>
        <v>-100</v>
      </c>
    </row>
    <row r="329" spans="1:11" s="5" customFormat="1" ht="15" hidden="1">
      <c r="A329" s="51" t="s">
        <v>795</v>
      </c>
      <c r="B329" s="33" t="s">
        <v>626</v>
      </c>
      <c r="C329" s="33" t="s">
        <v>98</v>
      </c>
      <c r="D329" s="33" t="s">
        <v>176</v>
      </c>
      <c r="E329" s="40">
        <v>401</v>
      </c>
      <c r="F329" s="40">
        <f>(E329*20%)+E329</f>
        <v>481.2</v>
      </c>
      <c r="G329" s="38" t="s">
        <v>439</v>
      </c>
      <c r="H329" s="40">
        <v>3913</v>
      </c>
      <c r="I329" s="40"/>
      <c r="J329" s="216"/>
      <c r="K329" s="56">
        <f t="shared" si="9"/>
        <v>-100</v>
      </c>
    </row>
    <row r="330" spans="1:11" s="5" customFormat="1" ht="15" hidden="1">
      <c r="A330" s="51" t="s">
        <v>599</v>
      </c>
      <c r="B330" s="33" t="s">
        <v>626</v>
      </c>
      <c r="C330" s="33" t="s">
        <v>65</v>
      </c>
      <c r="D330" s="33" t="s">
        <v>155</v>
      </c>
      <c r="E330" s="40">
        <v>14</v>
      </c>
      <c r="F330" s="40">
        <f>(E330*20%)+E330</f>
        <v>16.8</v>
      </c>
      <c r="G330" s="38" t="s">
        <v>438</v>
      </c>
      <c r="H330" s="40">
        <v>24698</v>
      </c>
      <c r="I330" s="40"/>
      <c r="J330" s="216"/>
      <c r="K330" s="56">
        <f t="shared" si="9"/>
        <v>-100</v>
      </c>
    </row>
    <row r="331" spans="1:11" s="5" customFormat="1" ht="15" hidden="1">
      <c r="A331" s="51" t="s">
        <v>599</v>
      </c>
      <c r="B331" s="33" t="s">
        <v>626</v>
      </c>
      <c r="C331" s="33" t="s">
        <v>66</v>
      </c>
      <c r="D331" s="33" t="s">
        <v>609</v>
      </c>
      <c r="E331" s="40">
        <v>114</v>
      </c>
      <c r="F331" s="40">
        <f>(E331*20%)+E331</f>
        <v>136.8</v>
      </c>
      <c r="G331" s="38" t="s">
        <v>440</v>
      </c>
      <c r="H331" s="40">
        <v>22345</v>
      </c>
      <c r="I331" s="40"/>
      <c r="J331" s="216"/>
      <c r="K331" s="56">
        <f t="shared" si="9"/>
        <v>-100</v>
      </c>
    </row>
    <row r="332" spans="1:11" s="5" customFormat="1" ht="15" hidden="1">
      <c r="A332" s="51"/>
      <c r="B332" s="33"/>
      <c r="C332" s="33"/>
      <c r="D332" s="33"/>
      <c r="E332" s="40"/>
      <c r="F332" s="40"/>
      <c r="G332" s="38" t="s">
        <v>441</v>
      </c>
      <c r="H332" s="40">
        <v>5828</v>
      </c>
      <c r="I332" s="40"/>
      <c r="J332" s="216"/>
      <c r="K332" s="56" t="e">
        <f t="shared" si="9"/>
        <v>#DIV/0!</v>
      </c>
    </row>
    <row r="333" spans="1:11" s="5" customFormat="1" ht="15" hidden="1">
      <c r="A333" s="51"/>
      <c r="B333" s="33"/>
      <c r="C333" s="33"/>
      <c r="D333" s="33"/>
      <c r="E333" s="40"/>
      <c r="F333" s="40"/>
      <c r="G333" s="38" t="s">
        <v>442</v>
      </c>
      <c r="H333" s="40">
        <v>5050</v>
      </c>
      <c r="I333" s="40"/>
      <c r="J333" s="216"/>
      <c r="K333" s="56" t="e">
        <f t="shared" si="9"/>
        <v>#DIV/0!</v>
      </c>
    </row>
    <row r="334" spans="1:11" s="5" customFormat="1" ht="15" hidden="1">
      <c r="A334" s="51"/>
      <c r="B334" s="33"/>
      <c r="C334" s="33"/>
      <c r="D334" s="33"/>
      <c r="E334" s="40"/>
      <c r="F334" s="40"/>
      <c r="G334" s="38" t="s">
        <v>443</v>
      </c>
      <c r="H334" s="40">
        <v>5931</v>
      </c>
      <c r="I334" s="40"/>
      <c r="J334" s="216"/>
      <c r="K334" s="56" t="e">
        <f t="shared" si="9"/>
        <v>#DIV/0!</v>
      </c>
    </row>
    <row r="335" spans="1:11" s="5" customFormat="1" ht="15" hidden="1">
      <c r="A335" s="51"/>
      <c r="B335" s="33"/>
      <c r="C335" s="33"/>
      <c r="D335" s="33"/>
      <c r="E335" s="40"/>
      <c r="F335" s="40"/>
      <c r="G335" s="38" t="s">
        <v>444</v>
      </c>
      <c r="H335" s="40">
        <v>2543</v>
      </c>
      <c r="I335" s="40"/>
      <c r="J335" s="216"/>
      <c r="K335" s="56" t="e">
        <f t="shared" si="9"/>
        <v>#DIV/0!</v>
      </c>
    </row>
    <row r="336" spans="1:11" s="5" customFormat="1" ht="15" hidden="1">
      <c r="A336" s="51"/>
      <c r="B336" s="33"/>
      <c r="C336" s="33"/>
      <c r="D336" s="33"/>
      <c r="E336" s="40"/>
      <c r="F336" s="40"/>
      <c r="G336" s="38" t="s">
        <v>445</v>
      </c>
      <c r="H336" s="40">
        <v>3982</v>
      </c>
      <c r="I336" s="40"/>
      <c r="J336" s="216"/>
      <c r="K336" s="56" t="e">
        <f t="shared" si="9"/>
        <v>#DIV/0!</v>
      </c>
    </row>
    <row r="337" spans="1:11" s="5" customFormat="1" ht="15" hidden="1">
      <c r="A337" s="51"/>
      <c r="B337" s="33"/>
      <c r="C337" s="33"/>
      <c r="D337" s="33"/>
      <c r="E337" s="40"/>
      <c r="F337" s="40"/>
      <c r="G337" s="38" t="s">
        <v>446</v>
      </c>
      <c r="H337" s="40">
        <v>4568</v>
      </c>
      <c r="I337" s="40"/>
      <c r="J337" s="216"/>
      <c r="K337" s="56" t="e">
        <f t="shared" si="9"/>
        <v>#DIV/0!</v>
      </c>
    </row>
    <row r="338" spans="1:11" s="5" customFormat="1" ht="15" hidden="1">
      <c r="A338" s="51"/>
      <c r="B338" s="33"/>
      <c r="C338" s="33"/>
      <c r="D338" s="33"/>
      <c r="E338" s="40"/>
      <c r="F338" s="40"/>
      <c r="G338" s="38" t="s">
        <v>447</v>
      </c>
      <c r="H338" s="40">
        <v>5979</v>
      </c>
      <c r="I338" s="40"/>
      <c r="J338" s="216"/>
      <c r="K338" s="56" t="e">
        <f t="shared" si="9"/>
        <v>#DIV/0!</v>
      </c>
    </row>
    <row r="339" spans="1:11" s="5" customFormat="1" ht="15" hidden="1">
      <c r="A339" s="51"/>
      <c r="B339" s="33"/>
      <c r="C339" s="33"/>
      <c r="D339" s="33"/>
      <c r="E339" s="40"/>
      <c r="F339" s="40"/>
      <c r="G339" s="38" t="s">
        <v>448</v>
      </c>
      <c r="H339" s="40">
        <v>3010</v>
      </c>
      <c r="I339" s="40"/>
      <c r="J339" s="216"/>
      <c r="K339" s="56" t="e">
        <f t="shared" si="9"/>
        <v>#DIV/0!</v>
      </c>
    </row>
    <row r="340" spans="1:11" s="5" customFormat="1" ht="15" hidden="1">
      <c r="A340" s="51"/>
      <c r="B340" s="33"/>
      <c r="C340" s="35"/>
      <c r="D340" s="33"/>
      <c r="E340" s="40"/>
      <c r="F340" s="40"/>
      <c r="G340" s="38" t="s">
        <v>449</v>
      </c>
      <c r="H340" s="40">
        <v>4401</v>
      </c>
      <c r="I340" s="40"/>
      <c r="J340" s="216"/>
      <c r="K340" s="56" t="e">
        <f t="shared" si="9"/>
        <v>#DIV/0!</v>
      </c>
    </row>
    <row r="341" spans="1:11" s="5" customFormat="1" ht="15" hidden="1">
      <c r="A341" s="51"/>
      <c r="B341" s="33"/>
      <c r="C341" s="33"/>
      <c r="D341" s="33"/>
      <c r="E341" s="40"/>
      <c r="F341" s="40"/>
      <c r="G341" s="38" t="s">
        <v>450</v>
      </c>
      <c r="H341" s="40">
        <v>19781</v>
      </c>
      <c r="I341" s="40"/>
      <c r="J341" s="216"/>
      <c r="K341" s="56" t="e">
        <f t="shared" si="9"/>
        <v>#DIV/0!</v>
      </c>
    </row>
    <row r="342" spans="1:11" s="5" customFormat="1" ht="15" hidden="1">
      <c r="A342" s="51"/>
      <c r="B342" s="33"/>
      <c r="C342" s="33"/>
      <c r="D342" s="33"/>
      <c r="E342" s="40"/>
      <c r="F342" s="40"/>
      <c r="G342" s="38" t="s">
        <v>452</v>
      </c>
      <c r="H342" s="40">
        <v>31959</v>
      </c>
      <c r="I342" s="40"/>
      <c r="J342" s="216"/>
      <c r="K342" s="56" t="e">
        <f t="shared" si="9"/>
        <v>#DIV/0!</v>
      </c>
    </row>
    <row r="343" spans="1:11" s="5" customFormat="1" ht="15" hidden="1">
      <c r="A343" s="51"/>
      <c r="B343" s="33"/>
      <c r="C343" s="33"/>
      <c r="D343" s="33"/>
      <c r="E343" s="40"/>
      <c r="F343" s="40"/>
      <c r="G343" s="38" t="s">
        <v>454</v>
      </c>
      <c r="H343" s="40">
        <v>3672</v>
      </c>
      <c r="I343" s="40"/>
      <c r="J343" s="216"/>
      <c r="K343" s="56" t="e">
        <f t="shared" si="9"/>
        <v>#DIV/0!</v>
      </c>
    </row>
    <row r="344" spans="1:11" s="5" customFormat="1" ht="15" hidden="1">
      <c r="A344" s="51"/>
      <c r="B344" s="33"/>
      <c r="C344" s="33"/>
      <c r="D344" s="33"/>
      <c r="E344" s="40"/>
      <c r="F344" s="40"/>
      <c r="G344" s="38" t="s">
        <v>455</v>
      </c>
      <c r="H344" s="40">
        <v>3836</v>
      </c>
      <c r="I344" s="40"/>
      <c r="J344" s="216"/>
      <c r="K344" s="56" t="e">
        <f t="shared" si="9"/>
        <v>#DIV/0!</v>
      </c>
    </row>
    <row r="345" spans="1:11" s="5" customFormat="1" ht="15" hidden="1">
      <c r="A345" s="51"/>
      <c r="B345" s="33"/>
      <c r="C345" s="33"/>
      <c r="D345" s="33"/>
      <c r="E345" s="40"/>
      <c r="F345" s="40"/>
      <c r="G345" s="38" t="s">
        <v>456</v>
      </c>
      <c r="H345" s="40">
        <v>26615</v>
      </c>
      <c r="I345" s="40"/>
      <c r="J345" s="216"/>
      <c r="K345" s="56" t="e">
        <f aca="true" t="shared" si="11" ref="K345:K410">(I345-E345)*100/E345</f>
        <v>#DIV/0!</v>
      </c>
    </row>
    <row r="346" spans="1:11" s="5" customFormat="1" ht="15" hidden="1">
      <c r="A346" s="51"/>
      <c r="B346" s="33"/>
      <c r="C346" s="33"/>
      <c r="D346" s="33"/>
      <c r="E346" s="40"/>
      <c r="F346" s="40"/>
      <c r="G346" s="38" t="s">
        <v>457</v>
      </c>
      <c r="H346" s="40">
        <v>3380</v>
      </c>
      <c r="I346" s="40"/>
      <c r="J346" s="216"/>
      <c r="K346" s="56" t="e">
        <f t="shared" si="11"/>
        <v>#DIV/0!</v>
      </c>
    </row>
    <row r="347" spans="1:11" s="5" customFormat="1" ht="15" hidden="1">
      <c r="A347" s="51"/>
      <c r="B347" s="33"/>
      <c r="C347" s="33"/>
      <c r="D347" s="33"/>
      <c r="E347" s="40"/>
      <c r="F347" s="40"/>
      <c r="G347" s="38" t="s">
        <v>458</v>
      </c>
      <c r="H347" s="40">
        <v>35936</v>
      </c>
      <c r="I347" s="40"/>
      <c r="J347" s="216"/>
      <c r="K347" s="56" t="e">
        <f t="shared" si="11"/>
        <v>#DIV/0!</v>
      </c>
    </row>
    <row r="348" spans="1:11" s="5" customFormat="1" ht="15" hidden="1">
      <c r="A348" s="51"/>
      <c r="B348" s="33"/>
      <c r="C348" s="33"/>
      <c r="D348" s="33"/>
      <c r="E348" s="40"/>
      <c r="F348" s="40"/>
      <c r="G348" s="38" t="s">
        <v>459</v>
      </c>
      <c r="H348" s="40">
        <v>10250</v>
      </c>
      <c r="I348" s="40"/>
      <c r="J348" s="216"/>
      <c r="K348" s="56" t="e">
        <f t="shared" si="11"/>
        <v>#DIV/0!</v>
      </c>
    </row>
    <row r="349" spans="1:11" s="5" customFormat="1" ht="15" hidden="1">
      <c r="A349" s="51"/>
      <c r="B349" s="33"/>
      <c r="C349" s="33"/>
      <c r="D349" s="33"/>
      <c r="E349" s="40"/>
      <c r="F349" s="40"/>
      <c r="G349" s="38" t="s">
        <v>460</v>
      </c>
      <c r="H349" s="40">
        <v>4784</v>
      </c>
      <c r="I349" s="40"/>
      <c r="J349" s="216"/>
      <c r="K349" s="56" t="e">
        <f t="shared" si="11"/>
        <v>#DIV/0!</v>
      </c>
    </row>
    <row r="350" spans="1:11" s="5" customFormat="1" ht="15" hidden="1">
      <c r="A350" s="51"/>
      <c r="B350" s="33"/>
      <c r="C350" s="33"/>
      <c r="D350" s="33"/>
      <c r="E350" s="40"/>
      <c r="F350" s="40"/>
      <c r="G350" s="38" t="s">
        <v>461</v>
      </c>
      <c r="H350" s="40">
        <v>10432</v>
      </c>
      <c r="I350" s="40"/>
      <c r="J350" s="216"/>
      <c r="K350" s="56" t="e">
        <f t="shared" si="11"/>
        <v>#DIV/0!</v>
      </c>
    </row>
    <row r="351" spans="1:11" s="5" customFormat="1" ht="15" hidden="1">
      <c r="A351" s="51"/>
      <c r="B351" s="33"/>
      <c r="C351" s="33"/>
      <c r="D351" s="33"/>
      <c r="E351" s="40"/>
      <c r="F351" s="40"/>
      <c r="G351" s="38" t="s">
        <v>462</v>
      </c>
      <c r="H351" s="40">
        <v>1818</v>
      </c>
      <c r="I351" s="40"/>
      <c r="J351" s="216"/>
      <c r="K351" s="56" t="e">
        <f t="shared" si="11"/>
        <v>#DIV/0!</v>
      </c>
    </row>
    <row r="352" spans="1:11" s="5" customFormat="1" ht="15" hidden="1">
      <c r="A352" s="51"/>
      <c r="B352" s="33"/>
      <c r="C352" s="33"/>
      <c r="D352" s="33"/>
      <c r="E352" s="40"/>
      <c r="F352" s="40"/>
      <c r="G352" s="38" t="s">
        <v>465</v>
      </c>
      <c r="H352" s="40">
        <v>82847</v>
      </c>
      <c r="I352" s="40"/>
      <c r="J352" s="216"/>
      <c r="K352" s="56" t="e">
        <f t="shared" si="11"/>
        <v>#DIV/0!</v>
      </c>
    </row>
    <row r="353" spans="1:11" s="5" customFormat="1" ht="15" hidden="1">
      <c r="A353" s="51"/>
      <c r="B353" s="33"/>
      <c r="C353" s="33"/>
      <c r="D353" s="33"/>
      <c r="E353" s="40"/>
      <c r="F353" s="40"/>
      <c r="G353" s="38" t="s">
        <v>463</v>
      </c>
      <c r="H353" s="40">
        <v>5269</v>
      </c>
      <c r="I353" s="40"/>
      <c r="J353" s="216"/>
      <c r="K353" s="56" t="e">
        <f t="shared" si="11"/>
        <v>#DIV/0!</v>
      </c>
    </row>
    <row r="354" spans="1:11" s="5" customFormat="1" ht="15" hidden="1">
      <c r="A354" s="51"/>
      <c r="B354" s="33"/>
      <c r="C354" s="33"/>
      <c r="D354" s="33"/>
      <c r="E354" s="40"/>
      <c r="F354" s="40"/>
      <c r="G354" s="38" t="s">
        <v>464</v>
      </c>
      <c r="H354" s="40">
        <v>5517</v>
      </c>
      <c r="I354" s="40"/>
      <c r="J354" s="216"/>
      <c r="K354" s="56" t="e">
        <f t="shared" si="11"/>
        <v>#DIV/0!</v>
      </c>
    </row>
    <row r="355" spans="1:11" s="5" customFormat="1" ht="15" hidden="1">
      <c r="A355" s="51"/>
      <c r="B355" s="33"/>
      <c r="C355" s="33"/>
      <c r="D355" s="33"/>
      <c r="E355" s="40"/>
      <c r="F355" s="40"/>
      <c r="G355" s="38" t="s">
        <v>466</v>
      </c>
      <c r="H355" s="40">
        <v>2466</v>
      </c>
      <c r="I355" s="40"/>
      <c r="J355" s="216"/>
      <c r="K355" s="56" t="e">
        <f t="shared" si="11"/>
        <v>#DIV/0!</v>
      </c>
    </row>
    <row r="356" spans="1:11" s="5" customFormat="1" ht="15">
      <c r="A356" s="51"/>
      <c r="B356" s="33"/>
      <c r="C356" s="33" t="s">
        <v>827</v>
      </c>
      <c r="D356" s="13"/>
      <c r="E356" s="40">
        <f>SUM(E328:E355)</f>
        <v>577</v>
      </c>
      <c r="F356" s="40">
        <f>(E356*20%)+E356</f>
        <v>692.4</v>
      </c>
      <c r="G356" s="38"/>
      <c r="H356" s="40">
        <f>SUM(H328:H355)</f>
        <v>343669</v>
      </c>
      <c r="I356" s="40">
        <f>D359*H356</f>
        <v>694.9400918111603</v>
      </c>
      <c r="J356" s="216">
        <f>D360*H356</f>
        <v>410518.0310232085</v>
      </c>
      <c r="K356" s="56">
        <f t="shared" si="11"/>
        <v>20.44022388408324</v>
      </c>
    </row>
    <row r="357" spans="1:11" s="5" customFormat="1" ht="15" hidden="1">
      <c r="A357" s="144"/>
      <c r="B357" s="145"/>
      <c r="C357" s="145"/>
      <c r="D357" s="145"/>
      <c r="E357" s="146"/>
      <c r="F357" s="146"/>
      <c r="G357" s="145"/>
      <c r="H357" s="149"/>
      <c r="I357" s="146"/>
      <c r="J357" s="172"/>
      <c r="K357" s="56" t="e">
        <f t="shared" si="11"/>
        <v>#DIV/0!</v>
      </c>
    </row>
    <row r="358" spans="1:13" s="8" customFormat="1" ht="14.25">
      <c r="A358" s="50" t="s">
        <v>795</v>
      </c>
      <c r="B358" s="18"/>
      <c r="C358" s="32" t="s">
        <v>798</v>
      </c>
      <c r="D358" s="32"/>
      <c r="E358" s="60">
        <f>E321+E326+E356</f>
        <v>1434</v>
      </c>
      <c r="F358" s="60">
        <f>F321+F326+F356</f>
        <v>1720.8000000000002</v>
      </c>
      <c r="G358" s="34"/>
      <c r="H358" s="60">
        <f>H321+H326+H356</f>
        <v>733404</v>
      </c>
      <c r="I358" s="60">
        <f>D359*H358</f>
        <v>1483.0311814410734</v>
      </c>
      <c r="J358" s="173">
        <f>D360*H358</f>
        <v>876062.6242825079</v>
      </c>
      <c r="K358" s="56">
        <f t="shared" si="11"/>
        <v>3.4191897797122306</v>
      </c>
      <c r="M358" s="227"/>
    </row>
    <row r="359" spans="1:12" ht="12.75" hidden="1">
      <c r="A359" s="51"/>
      <c r="B359" s="33"/>
      <c r="C359" s="33" t="s">
        <v>762</v>
      </c>
      <c r="D359" s="232">
        <v>0.00202212038854584</v>
      </c>
      <c r="E359" s="35"/>
      <c r="F359" s="35"/>
      <c r="G359" s="35"/>
      <c r="H359" s="35"/>
      <c r="I359" s="40"/>
      <c r="J359" s="239"/>
      <c r="K359" s="56" t="e">
        <f t="shared" si="11"/>
        <v>#DIV/0!</v>
      </c>
      <c r="L359" s="19"/>
    </row>
    <row r="360" spans="1:12" ht="12.75" hidden="1">
      <c r="A360" s="51"/>
      <c r="B360" s="33"/>
      <c r="C360" s="33" t="s">
        <v>763</v>
      </c>
      <c r="D360" s="232">
        <v>1.1945157434136</v>
      </c>
      <c r="E360" s="35"/>
      <c r="F360" s="35"/>
      <c r="G360" s="35"/>
      <c r="H360" s="35"/>
      <c r="I360" s="233"/>
      <c r="J360" s="239"/>
      <c r="K360" s="56" t="e">
        <f t="shared" si="11"/>
        <v>#DIV/0!</v>
      </c>
      <c r="L360" s="19"/>
    </row>
    <row r="361" spans="1:12" ht="12.75" hidden="1">
      <c r="A361" s="51"/>
      <c r="B361" s="33"/>
      <c r="C361" s="33" t="s">
        <v>766</v>
      </c>
      <c r="D361" s="232">
        <v>590.724345681818</v>
      </c>
      <c r="E361" s="35"/>
      <c r="F361" s="35"/>
      <c r="G361" s="35"/>
      <c r="H361" s="35"/>
      <c r="I361" s="233"/>
      <c r="J361" s="239"/>
      <c r="K361" s="56" t="e">
        <f t="shared" si="11"/>
        <v>#DIV/0!</v>
      </c>
      <c r="L361" s="19"/>
    </row>
    <row r="362" spans="1:12" ht="66.75" customHeight="1" hidden="1">
      <c r="A362" s="217" t="s">
        <v>191</v>
      </c>
      <c r="B362" s="33" t="s">
        <v>625</v>
      </c>
      <c r="C362" s="33" t="s">
        <v>1</v>
      </c>
      <c r="D362" s="218" t="s">
        <v>591</v>
      </c>
      <c r="E362" s="219" t="s">
        <v>589</v>
      </c>
      <c r="F362" s="219" t="s">
        <v>631</v>
      </c>
      <c r="G362" s="220" t="s">
        <v>592</v>
      </c>
      <c r="H362" s="221" t="s">
        <v>627</v>
      </c>
      <c r="I362" s="228" t="s">
        <v>767</v>
      </c>
      <c r="J362" s="229" t="s">
        <v>768</v>
      </c>
      <c r="K362" s="56" t="e">
        <f t="shared" si="11"/>
        <v>#VALUE!</v>
      </c>
      <c r="L362" s="19"/>
    </row>
    <row r="363" spans="1:12" ht="14.25" customHeight="1" hidden="1">
      <c r="A363" s="36" t="s">
        <v>799</v>
      </c>
      <c r="B363" s="37" t="s">
        <v>626</v>
      </c>
      <c r="C363" s="33" t="s">
        <v>20</v>
      </c>
      <c r="D363" s="33" t="s">
        <v>125</v>
      </c>
      <c r="E363" s="40">
        <v>346</v>
      </c>
      <c r="F363" s="40">
        <f>(E363*20%)+E363</f>
        <v>415.2</v>
      </c>
      <c r="G363" s="38" t="s">
        <v>467</v>
      </c>
      <c r="H363" s="40">
        <v>120919</v>
      </c>
      <c r="I363" s="40"/>
      <c r="J363" s="216"/>
      <c r="K363" s="56">
        <f t="shared" si="11"/>
        <v>-100</v>
      </c>
      <c r="L363" s="19"/>
    </row>
    <row r="364" spans="1:12" ht="14.25" customHeight="1" hidden="1">
      <c r="A364" s="36" t="s">
        <v>799</v>
      </c>
      <c r="B364" s="33" t="s">
        <v>630</v>
      </c>
      <c r="C364" s="33" t="s">
        <v>19</v>
      </c>
      <c r="D364" s="33" t="s">
        <v>125</v>
      </c>
      <c r="E364" s="40">
        <v>1</v>
      </c>
      <c r="F364" s="40">
        <f>(E364*20%)+E364</f>
        <v>1.2</v>
      </c>
      <c r="G364" s="38"/>
      <c r="H364" s="40"/>
      <c r="I364" s="40"/>
      <c r="J364" s="216"/>
      <c r="K364" s="56">
        <f t="shared" si="11"/>
        <v>-100</v>
      </c>
      <c r="L364" s="19"/>
    </row>
    <row r="365" spans="1:12" ht="14.25" customHeight="1">
      <c r="A365" s="36"/>
      <c r="B365" s="33"/>
      <c r="C365" s="33"/>
      <c r="D365" s="33"/>
      <c r="E365" s="40"/>
      <c r="F365" s="40"/>
      <c r="G365" s="38"/>
      <c r="H365" s="40"/>
      <c r="I365" s="40"/>
      <c r="J365" s="216"/>
      <c r="K365" s="56"/>
      <c r="L365" s="19"/>
    </row>
    <row r="366" spans="1:13" ht="13.5" customHeight="1">
      <c r="A366" s="36"/>
      <c r="B366" s="33"/>
      <c r="C366" s="241" t="s">
        <v>800</v>
      </c>
      <c r="D366" s="241"/>
      <c r="E366" s="242">
        <v>359</v>
      </c>
      <c r="F366" s="242">
        <f>(E366*20%)+E366</f>
        <v>430.8</v>
      </c>
      <c r="G366" s="241"/>
      <c r="H366" s="242">
        <f>SUM(H363)</f>
        <v>120919</v>
      </c>
      <c r="I366" s="242">
        <f>D387*H366</f>
        <v>244.51277526257445</v>
      </c>
      <c r="J366" s="243">
        <f>D388*H366</f>
        <v>144439.6491778291</v>
      </c>
      <c r="K366" s="244">
        <f t="shared" si="11"/>
        <v>-31.890591848865057</v>
      </c>
      <c r="L366" s="19"/>
      <c r="M366" s="25"/>
    </row>
    <row r="367" spans="1:12" ht="13.5" customHeight="1" hidden="1">
      <c r="A367" s="199"/>
      <c r="B367" s="145"/>
      <c r="C367" s="145"/>
      <c r="D367" s="145"/>
      <c r="E367" s="146"/>
      <c r="F367" s="146"/>
      <c r="G367" s="145"/>
      <c r="H367" s="145"/>
      <c r="I367" s="146"/>
      <c r="J367" s="172"/>
      <c r="K367" s="56" t="e">
        <f t="shared" si="11"/>
        <v>#DIV/0!</v>
      </c>
      <c r="L367" s="19"/>
    </row>
    <row r="368" spans="1:12" ht="13.5" customHeight="1" hidden="1">
      <c r="A368" s="36" t="s">
        <v>799</v>
      </c>
      <c r="B368" s="33" t="s">
        <v>626</v>
      </c>
      <c r="C368" s="33" t="s">
        <v>31</v>
      </c>
      <c r="D368" s="33" t="s">
        <v>135</v>
      </c>
      <c r="E368" s="40">
        <v>114</v>
      </c>
      <c r="F368" s="40">
        <f>(E368*20%)+E368</f>
        <v>136.8</v>
      </c>
      <c r="G368" s="38" t="s">
        <v>468</v>
      </c>
      <c r="H368" s="40">
        <v>104150</v>
      </c>
      <c r="I368" s="40"/>
      <c r="J368" s="216"/>
      <c r="K368" s="56">
        <f t="shared" si="11"/>
        <v>-100</v>
      </c>
      <c r="L368" s="19"/>
    </row>
    <row r="369" spans="1:12" ht="13.5" customHeight="1" hidden="1">
      <c r="A369" s="36" t="s">
        <v>799</v>
      </c>
      <c r="B369" s="33" t="s">
        <v>626</v>
      </c>
      <c r="C369" s="33" t="s">
        <v>32</v>
      </c>
      <c r="D369" s="33" t="s">
        <v>135</v>
      </c>
      <c r="E369" s="40">
        <v>143</v>
      </c>
      <c r="F369" s="40">
        <f>(E369*20%)+E369</f>
        <v>171.6</v>
      </c>
      <c r="G369" s="38" t="s">
        <v>469</v>
      </c>
      <c r="H369" s="40">
        <v>6561</v>
      </c>
      <c r="I369" s="40"/>
      <c r="J369" s="216"/>
      <c r="K369" s="56">
        <f t="shared" si="11"/>
        <v>-100</v>
      </c>
      <c r="L369" s="19"/>
    </row>
    <row r="370" spans="1:12" ht="13.5" customHeight="1" hidden="1">
      <c r="A370" s="51"/>
      <c r="B370" s="33"/>
      <c r="C370" s="33"/>
      <c r="D370" s="33"/>
      <c r="E370" s="33"/>
      <c r="F370" s="33"/>
      <c r="G370" s="38" t="s">
        <v>470</v>
      </c>
      <c r="H370" s="40">
        <v>7878</v>
      </c>
      <c r="I370" s="40"/>
      <c r="J370" s="216"/>
      <c r="K370" s="56" t="e">
        <f t="shared" si="11"/>
        <v>#DIV/0!</v>
      </c>
      <c r="L370" s="19"/>
    </row>
    <row r="371" spans="1:12" ht="13.5" customHeight="1" hidden="1">
      <c r="A371" s="36"/>
      <c r="B371" s="33"/>
      <c r="C371" s="33"/>
      <c r="D371" s="33"/>
      <c r="E371" s="40"/>
      <c r="F371" s="40"/>
      <c r="G371" s="38" t="s">
        <v>471</v>
      </c>
      <c r="H371" s="40">
        <v>8069</v>
      </c>
      <c r="I371" s="40"/>
      <c r="J371" s="216"/>
      <c r="K371" s="56" t="e">
        <f t="shared" si="11"/>
        <v>#DIV/0!</v>
      </c>
      <c r="L371" s="19"/>
    </row>
    <row r="372" spans="1:12" ht="13.5" customHeight="1" hidden="1">
      <c r="A372" s="36"/>
      <c r="B372" s="33"/>
      <c r="C372" s="33"/>
      <c r="D372" s="33"/>
      <c r="E372" s="40"/>
      <c r="F372" s="40"/>
      <c r="G372" s="38" t="s">
        <v>472</v>
      </c>
      <c r="H372" s="40">
        <v>7236</v>
      </c>
      <c r="I372" s="40"/>
      <c r="J372" s="216"/>
      <c r="K372" s="56" t="e">
        <f t="shared" si="11"/>
        <v>#DIV/0!</v>
      </c>
      <c r="L372" s="19"/>
    </row>
    <row r="373" spans="1:12" ht="13.5" customHeight="1" hidden="1">
      <c r="A373" s="36"/>
      <c r="B373" s="33"/>
      <c r="C373" s="33"/>
      <c r="D373" s="33"/>
      <c r="E373" s="40"/>
      <c r="F373" s="40"/>
      <c r="G373" s="38" t="s">
        <v>473</v>
      </c>
      <c r="H373" s="40">
        <v>16314</v>
      </c>
      <c r="I373" s="40"/>
      <c r="J373" s="216"/>
      <c r="K373" s="56" t="e">
        <f t="shared" si="11"/>
        <v>#DIV/0!</v>
      </c>
      <c r="L373" s="19"/>
    </row>
    <row r="374" spans="1:12" ht="13.5" customHeight="1" hidden="1">
      <c r="A374" s="36"/>
      <c r="B374" s="33"/>
      <c r="C374" s="33"/>
      <c r="D374" s="33"/>
      <c r="E374" s="40"/>
      <c r="F374" s="40"/>
      <c r="G374" s="38" t="s">
        <v>474</v>
      </c>
      <c r="H374" s="40">
        <v>6625</v>
      </c>
      <c r="I374" s="40"/>
      <c r="J374" s="216"/>
      <c r="K374" s="56" t="e">
        <f t="shared" si="11"/>
        <v>#DIV/0!</v>
      </c>
      <c r="L374" s="19"/>
    </row>
    <row r="375" spans="1:12" ht="13.5" customHeight="1" hidden="1">
      <c r="A375" s="36"/>
      <c r="B375" s="33"/>
      <c r="C375" s="33"/>
      <c r="D375" s="33"/>
      <c r="E375" s="40"/>
      <c r="F375" s="40"/>
      <c r="G375" s="38" t="s">
        <v>475</v>
      </c>
      <c r="H375" s="40">
        <v>20269</v>
      </c>
      <c r="I375" s="40"/>
      <c r="J375" s="216"/>
      <c r="K375" s="56" t="e">
        <f t="shared" si="11"/>
        <v>#DIV/0!</v>
      </c>
      <c r="L375" s="19"/>
    </row>
    <row r="376" spans="1:12" ht="13.5" customHeight="1" hidden="1">
      <c r="A376" s="36"/>
      <c r="B376" s="33"/>
      <c r="C376" s="33"/>
      <c r="D376" s="33"/>
      <c r="E376" s="40"/>
      <c r="F376" s="40"/>
      <c r="G376" s="38" t="s">
        <v>476</v>
      </c>
      <c r="H376" s="40">
        <v>4506</v>
      </c>
      <c r="I376" s="40"/>
      <c r="J376" s="216"/>
      <c r="K376" s="56" t="e">
        <f t="shared" si="11"/>
        <v>#DIV/0!</v>
      </c>
      <c r="L376" s="19"/>
    </row>
    <row r="377" spans="1:12" ht="13.5" customHeight="1" hidden="1">
      <c r="A377" s="36"/>
      <c r="B377" s="33"/>
      <c r="C377" s="33"/>
      <c r="D377" s="33"/>
      <c r="E377" s="40"/>
      <c r="F377" s="40"/>
      <c r="G377" s="38" t="s">
        <v>477</v>
      </c>
      <c r="H377" s="40">
        <v>8863</v>
      </c>
      <c r="I377" s="40"/>
      <c r="J377" s="216"/>
      <c r="K377" s="56" t="e">
        <f t="shared" si="11"/>
        <v>#DIV/0!</v>
      </c>
      <c r="L377" s="19"/>
    </row>
    <row r="378" spans="1:12" ht="13.5" customHeight="1" hidden="1">
      <c r="A378" s="36"/>
      <c r="B378" s="33"/>
      <c r="C378" s="33"/>
      <c r="D378" s="33"/>
      <c r="E378" s="40"/>
      <c r="F378" s="40"/>
      <c r="G378" s="38" t="s">
        <v>478</v>
      </c>
      <c r="H378" s="40">
        <v>4603</v>
      </c>
      <c r="I378" s="40"/>
      <c r="J378" s="216"/>
      <c r="K378" s="56" t="e">
        <f t="shared" si="11"/>
        <v>#DIV/0!</v>
      </c>
      <c r="L378" s="19"/>
    </row>
    <row r="379" spans="1:12" ht="13.5" customHeight="1" hidden="1">
      <c r="A379" s="36"/>
      <c r="B379" s="33"/>
      <c r="C379" s="33"/>
      <c r="D379" s="33"/>
      <c r="E379" s="40"/>
      <c r="F379" s="40"/>
      <c r="G379" s="38" t="s">
        <v>479</v>
      </c>
      <c r="H379" s="40">
        <v>8555</v>
      </c>
      <c r="I379" s="40"/>
      <c r="J379" s="216"/>
      <c r="K379" s="56" t="e">
        <f t="shared" si="11"/>
        <v>#DIV/0!</v>
      </c>
      <c r="L379" s="19"/>
    </row>
    <row r="380" spans="1:12" ht="13.5" customHeight="1" hidden="1">
      <c r="A380" s="36"/>
      <c r="B380" s="33"/>
      <c r="C380" s="33"/>
      <c r="D380" s="33"/>
      <c r="E380" s="40"/>
      <c r="F380" s="40"/>
      <c r="G380" s="38" t="s">
        <v>480</v>
      </c>
      <c r="H380" s="40">
        <v>2827</v>
      </c>
      <c r="I380" s="40"/>
      <c r="J380" s="216"/>
      <c r="K380" s="56" t="e">
        <f t="shared" si="11"/>
        <v>#DIV/0!</v>
      </c>
      <c r="L380" s="19"/>
    </row>
    <row r="381" spans="1:12" ht="13.5" customHeight="1" hidden="1">
      <c r="A381" s="36"/>
      <c r="B381" s="33"/>
      <c r="C381" s="33"/>
      <c r="D381" s="33"/>
      <c r="E381" s="40"/>
      <c r="F381" s="40"/>
      <c r="G381" s="38" t="s">
        <v>481</v>
      </c>
      <c r="H381" s="40">
        <v>3334</v>
      </c>
      <c r="I381" s="40"/>
      <c r="J381" s="216"/>
      <c r="K381" s="56" t="e">
        <f t="shared" si="11"/>
        <v>#DIV/0!</v>
      </c>
      <c r="L381" s="19"/>
    </row>
    <row r="382" spans="1:12" ht="13.5" customHeight="1" hidden="1">
      <c r="A382" s="36"/>
      <c r="B382" s="33"/>
      <c r="C382" s="33"/>
      <c r="D382" s="33"/>
      <c r="E382" s="40"/>
      <c r="F382" s="40"/>
      <c r="G382" s="38" t="s">
        <v>482</v>
      </c>
      <c r="H382" s="40">
        <v>6096</v>
      </c>
      <c r="I382" s="40"/>
      <c r="J382" s="216"/>
      <c r="K382" s="56" t="e">
        <f t="shared" si="11"/>
        <v>#DIV/0!</v>
      </c>
      <c r="L382" s="19"/>
    </row>
    <row r="383" spans="1:12" ht="13.5" customHeight="1" hidden="1">
      <c r="A383" s="36"/>
      <c r="B383" s="33"/>
      <c r="C383" s="33"/>
      <c r="D383" s="33"/>
      <c r="E383" s="40"/>
      <c r="F383" s="40"/>
      <c r="G383" s="38" t="s">
        <v>483</v>
      </c>
      <c r="H383" s="40">
        <v>10167</v>
      </c>
      <c r="I383" s="40"/>
      <c r="J383" s="216"/>
      <c r="K383" s="56" t="e">
        <f t="shared" si="11"/>
        <v>#DIV/0!</v>
      </c>
      <c r="L383" s="19"/>
    </row>
    <row r="384" spans="1:12" ht="12.75">
      <c r="A384" s="36"/>
      <c r="B384" s="33"/>
      <c r="C384" s="33" t="s">
        <v>828</v>
      </c>
      <c r="D384" s="33"/>
      <c r="E384" s="40">
        <v>281</v>
      </c>
      <c r="F384" s="40">
        <f>(E384*20%)+E384</f>
        <v>337.2</v>
      </c>
      <c r="G384" s="38"/>
      <c r="H384" s="40">
        <f>SUM(H368:H383)</f>
        <v>226053</v>
      </c>
      <c r="I384" s="40">
        <f>D387*H384</f>
        <v>457.1063801919528</v>
      </c>
      <c r="J384" s="216">
        <f>D388*H384</f>
        <v>270023.86734587455</v>
      </c>
      <c r="K384" s="56">
        <f t="shared" si="11"/>
        <v>62.67130967685152</v>
      </c>
      <c r="L384" s="19"/>
    </row>
    <row r="385" spans="1:12" ht="12.75" hidden="1">
      <c r="A385" s="199"/>
      <c r="B385" s="145"/>
      <c r="C385" s="145"/>
      <c r="D385" s="145"/>
      <c r="E385" s="145"/>
      <c r="F385" s="145"/>
      <c r="G385" s="145"/>
      <c r="H385" s="149"/>
      <c r="I385" s="146"/>
      <c r="J385" s="172"/>
      <c r="K385" s="56" t="e">
        <f t="shared" si="11"/>
        <v>#DIV/0!</v>
      </c>
      <c r="L385" s="19"/>
    </row>
    <row r="386" spans="1:11" s="20" customFormat="1" ht="12.75">
      <c r="A386" s="31" t="s">
        <v>799</v>
      </c>
      <c r="B386" s="32"/>
      <c r="C386" s="32" t="s">
        <v>829</v>
      </c>
      <c r="D386" s="32"/>
      <c r="E386" s="60">
        <f>E366+E384</f>
        <v>640</v>
      </c>
      <c r="F386" s="60">
        <f>F366+F384</f>
        <v>768</v>
      </c>
      <c r="G386" s="34"/>
      <c r="H386" s="60">
        <f>H366+H384</f>
        <v>346972</v>
      </c>
      <c r="I386" s="60">
        <f>D387*H386</f>
        <v>701.6191554545272</v>
      </c>
      <c r="J386" s="173">
        <f>D388*H386</f>
        <v>414463.51652370364</v>
      </c>
      <c r="K386" s="56">
        <f t="shared" si="11"/>
        <v>9.62799303976988</v>
      </c>
    </row>
    <row r="387" spans="1:12" ht="12.75" hidden="1">
      <c r="A387" s="51"/>
      <c r="B387" s="33"/>
      <c r="C387" s="33" t="s">
        <v>762</v>
      </c>
      <c r="D387" s="232">
        <v>0.00202212038854584</v>
      </c>
      <c r="E387" s="35"/>
      <c r="F387" s="35"/>
      <c r="G387" s="35"/>
      <c r="H387" s="35"/>
      <c r="I387" s="40"/>
      <c r="J387" s="239"/>
      <c r="K387" s="56" t="e">
        <f t="shared" si="11"/>
        <v>#DIV/0!</v>
      </c>
      <c r="L387" s="19"/>
    </row>
    <row r="388" spans="1:12" ht="12.75" hidden="1">
      <c r="A388" s="51"/>
      <c r="B388" s="33"/>
      <c r="C388" s="33" t="s">
        <v>763</v>
      </c>
      <c r="D388" s="232">
        <v>1.1945157434136</v>
      </c>
      <c r="E388" s="35"/>
      <c r="F388" s="35"/>
      <c r="G388" s="35"/>
      <c r="H388" s="35"/>
      <c r="I388" s="233"/>
      <c r="J388" s="239"/>
      <c r="K388" s="56" t="e">
        <f t="shared" si="11"/>
        <v>#DIV/0!</v>
      </c>
      <c r="L388" s="19"/>
    </row>
    <row r="389" spans="1:12" ht="12.75" hidden="1">
      <c r="A389" s="51"/>
      <c r="B389" s="33"/>
      <c r="C389" s="33" t="s">
        <v>766</v>
      </c>
      <c r="D389" s="232">
        <v>590.724345681818</v>
      </c>
      <c r="E389" s="35"/>
      <c r="F389" s="35"/>
      <c r="G389" s="35"/>
      <c r="H389" s="35"/>
      <c r="I389" s="233"/>
      <c r="J389" s="239"/>
      <c r="K389" s="56" t="e">
        <f t="shared" si="11"/>
        <v>#DIV/0!</v>
      </c>
      <c r="L389" s="19"/>
    </row>
    <row r="390" spans="1:12" ht="66.75" customHeight="1" hidden="1">
      <c r="A390" s="217" t="s">
        <v>191</v>
      </c>
      <c r="B390" s="33" t="s">
        <v>625</v>
      </c>
      <c r="C390" s="33" t="s">
        <v>1</v>
      </c>
      <c r="D390" s="218" t="s">
        <v>591</v>
      </c>
      <c r="E390" s="219" t="s">
        <v>589</v>
      </c>
      <c r="F390" s="219" t="s">
        <v>631</v>
      </c>
      <c r="G390" s="220" t="s">
        <v>592</v>
      </c>
      <c r="H390" s="221" t="s">
        <v>627</v>
      </c>
      <c r="I390" s="228" t="s">
        <v>767</v>
      </c>
      <c r="J390" s="229" t="s">
        <v>768</v>
      </c>
      <c r="K390" s="56" t="e">
        <f t="shared" si="11"/>
        <v>#VALUE!</v>
      </c>
      <c r="L390" s="19"/>
    </row>
    <row r="391" spans="1:12" ht="12.75" hidden="1">
      <c r="A391" s="51" t="s">
        <v>803</v>
      </c>
      <c r="B391" s="33" t="s">
        <v>626</v>
      </c>
      <c r="C391" s="33" t="s">
        <v>25</v>
      </c>
      <c r="D391" s="33" t="s">
        <v>130</v>
      </c>
      <c r="E391" s="40">
        <v>171</v>
      </c>
      <c r="F391" s="40">
        <f>(E391*20%)+E391</f>
        <v>205.2</v>
      </c>
      <c r="G391" s="38" t="s">
        <v>495</v>
      </c>
      <c r="H391" s="40">
        <v>506701</v>
      </c>
      <c r="I391" s="40"/>
      <c r="J391" s="216"/>
      <c r="K391" s="56">
        <f t="shared" si="11"/>
        <v>-100</v>
      </c>
      <c r="L391" s="19"/>
    </row>
    <row r="392" spans="1:12" ht="12.75" hidden="1">
      <c r="A392" s="51" t="s">
        <v>803</v>
      </c>
      <c r="B392" s="33" t="s">
        <v>626</v>
      </c>
      <c r="C392" s="33" t="s">
        <v>36</v>
      </c>
      <c r="D392" s="33" t="s">
        <v>130</v>
      </c>
      <c r="E392" s="40">
        <v>108</v>
      </c>
      <c r="F392" s="40">
        <f aca="true" t="shared" si="12" ref="F392:F408">(E392*20%)+E392</f>
        <v>129.6</v>
      </c>
      <c r="G392" s="38" t="s">
        <v>484</v>
      </c>
      <c r="H392" s="40">
        <v>10283</v>
      </c>
      <c r="I392" s="40"/>
      <c r="J392" s="216"/>
      <c r="K392" s="56">
        <f t="shared" si="11"/>
        <v>-100</v>
      </c>
      <c r="L392" s="19"/>
    </row>
    <row r="393" spans="1:12" ht="12.75" hidden="1">
      <c r="A393" s="51" t="s">
        <v>803</v>
      </c>
      <c r="B393" s="33" t="s">
        <v>626</v>
      </c>
      <c r="C393" s="33" t="s">
        <v>37</v>
      </c>
      <c r="D393" s="33" t="s">
        <v>130</v>
      </c>
      <c r="E393" s="40">
        <v>178</v>
      </c>
      <c r="F393" s="40">
        <f t="shared" si="12"/>
        <v>213.6</v>
      </c>
      <c r="G393" s="38" t="s">
        <v>485</v>
      </c>
      <c r="H393" s="40">
        <v>16354</v>
      </c>
      <c r="I393" s="40"/>
      <c r="J393" s="216"/>
      <c r="K393" s="56">
        <f t="shared" si="11"/>
        <v>-100</v>
      </c>
      <c r="L393" s="19"/>
    </row>
    <row r="394" spans="1:12" ht="12.75" hidden="1">
      <c r="A394" s="51" t="s">
        <v>803</v>
      </c>
      <c r="B394" s="33" t="s">
        <v>626</v>
      </c>
      <c r="C394" s="33" t="s">
        <v>91</v>
      </c>
      <c r="D394" s="33" t="s">
        <v>130</v>
      </c>
      <c r="E394" s="40">
        <v>208</v>
      </c>
      <c r="F394" s="40">
        <f t="shared" si="12"/>
        <v>249.6</v>
      </c>
      <c r="G394" s="38" t="s">
        <v>487</v>
      </c>
      <c r="H394" s="40">
        <v>2695</v>
      </c>
      <c r="I394" s="40"/>
      <c r="J394" s="216"/>
      <c r="K394" s="56">
        <f t="shared" si="11"/>
        <v>-100</v>
      </c>
      <c r="L394" s="25"/>
    </row>
    <row r="395" spans="1:12" ht="12.75" hidden="1">
      <c r="A395" s="51" t="s">
        <v>803</v>
      </c>
      <c r="B395" s="33" t="s">
        <v>629</v>
      </c>
      <c r="C395" s="33" t="s">
        <v>802</v>
      </c>
      <c r="D395" s="35" t="s">
        <v>130</v>
      </c>
      <c r="E395" s="40">
        <v>0</v>
      </c>
      <c r="F395" s="40">
        <f t="shared" si="12"/>
        <v>0</v>
      </c>
      <c r="G395" s="38" t="s">
        <v>489</v>
      </c>
      <c r="H395" s="40">
        <v>11190</v>
      </c>
      <c r="I395" s="40"/>
      <c r="J395" s="216"/>
      <c r="K395" s="56" t="e">
        <f t="shared" si="11"/>
        <v>#DIV/0!</v>
      </c>
      <c r="L395" s="19"/>
    </row>
    <row r="396" spans="1:12" ht="12.75" hidden="1">
      <c r="A396" s="51" t="s">
        <v>803</v>
      </c>
      <c r="B396" s="33" t="s">
        <v>630</v>
      </c>
      <c r="C396" s="33" t="s">
        <v>35</v>
      </c>
      <c r="D396" s="33" t="s">
        <v>130</v>
      </c>
      <c r="E396" s="40">
        <v>337</v>
      </c>
      <c r="F396" s="40">
        <f t="shared" si="12"/>
        <v>404.4</v>
      </c>
      <c r="G396" s="38" t="s">
        <v>491</v>
      </c>
      <c r="H396" s="40">
        <v>5227</v>
      </c>
      <c r="I396" s="40"/>
      <c r="J396" s="216"/>
      <c r="K396" s="56">
        <f t="shared" si="11"/>
        <v>-100</v>
      </c>
      <c r="L396" s="19"/>
    </row>
    <row r="397" spans="1:12" ht="12.75" hidden="1">
      <c r="A397" s="51"/>
      <c r="B397" s="33"/>
      <c r="C397" s="33"/>
      <c r="D397" s="33"/>
      <c r="E397" s="40"/>
      <c r="F397" s="40">
        <f t="shared" si="12"/>
        <v>0</v>
      </c>
      <c r="G397" s="38" t="s">
        <v>492</v>
      </c>
      <c r="H397" s="40">
        <v>48198</v>
      </c>
      <c r="I397" s="40"/>
      <c r="J397" s="216"/>
      <c r="K397" s="56" t="e">
        <f t="shared" si="11"/>
        <v>#DIV/0!</v>
      </c>
      <c r="L397" s="19"/>
    </row>
    <row r="398" spans="1:12" ht="12.75" hidden="1">
      <c r="A398" s="51"/>
      <c r="B398" s="33"/>
      <c r="C398" s="33"/>
      <c r="D398" s="33"/>
      <c r="E398" s="40"/>
      <c r="F398" s="40">
        <f t="shared" si="12"/>
        <v>0</v>
      </c>
      <c r="G398" s="38" t="s">
        <v>493</v>
      </c>
      <c r="H398" s="40">
        <v>12225</v>
      </c>
      <c r="I398" s="40"/>
      <c r="J398" s="216"/>
      <c r="K398" s="56" t="e">
        <f t="shared" si="11"/>
        <v>#DIV/0!</v>
      </c>
      <c r="L398" s="19"/>
    </row>
    <row r="399" spans="1:12" ht="12.75" hidden="1">
      <c r="A399" s="51"/>
      <c r="B399" s="33"/>
      <c r="C399" s="33"/>
      <c r="D399" s="33"/>
      <c r="E399" s="40"/>
      <c r="F399" s="40">
        <f t="shared" si="12"/>
        <v>0</v>
      </c>
      <c r="G399" s="38" t="s">
        <v>494</v>
      </c>
      <c r="H399" s="40">
        <v>11875</v>
      </c>
      <c r="I399" s="40"/>
      <c r="J399" s="216"/>
      <c r="K399" s="56" t="e">
        <f t="shared" si="11"/>
        <v>#DIV/0!</v>
      </c>
      <c r="L399" s="19"/>
    </row>
    <row r="400" spans="1:12" ht="12.75" hidden="1">
      <c r="A400" s="51"/>
      <c r="B400" s="33"/>
      <c r="C400" s="33"/>
      <c r="D400" s="33"/>
      <c r="E400" s="40"/>
      <c r="F400" s="40">
        <f t="shared" si="12"/>
        <v>0</v>
      </c>
      <c r="G400" s="38" t="s">
        <v>496</v>
      </c>
      <c r="H400" s="40">
        <v>4592</v>
      </c>
      <c r="I400" s="40"/>
      <c r="J400" s="216"/>
      <c r="K400" s="56" t="e">
        <f t="shared" si="11"/>
        <v>#DIV/0!</v>
      </c>
      <c r="L400" s="19"/>
    </row>
    <row r="401" spans="1:12" ht="12.75" hidden="1">
      <c r="A401" s="51"/>
      <c r="B401" s="33"/>
      <c r="C401" s="33"/>
      <c r="D401" s="33"/>
      <c r="E401" s="40"/>
      <c r="F401" s="40">
        <f t="shared" si="12"/>
        <v>0</v>
      </c>
      <c r="G401" s="38" t="s">
        <v>498</v>
      </c>
      <c r="H401" s="40">
        <v>2814</v>
      </c>
      <c r="I401" s="40"/>
      <c r="J401" s="216"/>
      <c r="K401" s="56" t="e">
        <f t="shared" si="11"/>
        <v>#DIV/0!</v>
      </c>
      <c r="L401" s="19"/>
    </row>
    <row r="402" spans="1:12" ht="12.75" hidden="1">
      <c r="A402" s="51"/>
      <c r="B402" s="33"/>
      <c r="C402" s="33"/>
      <c r="D402" s="33"/>
      <c r="E402" s="40"/>
      <c r="F402" s="40">
        <f t="shared" si="12"/>
        <v>0</v>
      </c>
      <c r="G402" s="38" t="s">
        <v>499</v>
      </c>
      <c r="H402" s="40">
        <v>14189</v>
      </c>
      <c r="I402" s="40"/>
      <c r="J402" s="216"/>
      <c r="K402" s="56" t="e">
        <f t="shared" si="11"/>
        <v>#DIV/0!</v>
      </c>
      <c r="L402" s="19"/>
    </row>
    <row r="403" spans="1:12" ht="12.75" hidden="1">
      <c r="A403" s="51"/>
      <c r="B403" s="33"/>
      <c r="C403" s="33"/>
      <c r="D403" s="33"/>
      <c r="E403" s="40"/>
      <c r="F403" s="40">
        <f t="shared" si="12"/>
        <v>0</v>
      </c>
      <c r="G403" s="38" t="s">
        <v>501</v>
      </c>
      <c r="H403" s="40">
        <v>10832</v>
      </c>
      <c r="I403" s="40"/>
      <c r="J403" s="216"/>
      <c r="K403" s="56" t="e">
        <f t="shared" si="11"/>
        <v>#DIV/0!</v>
      </c>
      <c r="L403" s="19"/>
    </row>
    <row r="404" spans="1:12" ht="12.75" hidden="1">
      <c r="A404" s="51"/>
      <c r="B404" s="33"/>
      <c r="C404" s="33"/>
      <c r="D404" s="33"/>
      <c r="E404" s="40"/>
      <c r="F404" s="40">
        <f t="shared" si="12"/>
        <v>0</v>
      </c>
      <c r="G404" s="38" t="s">
        <v>502</v>
      </c>
      <c r="H404" s="40">
        <v>57862</v>
      </c>
      <c r="I404" s="40"/>
      <c r="J404" s="216"/>
      <c r="K404" s="56" t="e">
        <f t="shared" si="11"/>
        <v>#DIV/0!</v>
      </c>
      <c r="L404" s="19"/>
    </row>
    <row r="405" spans="1:12" ht="12.75" hidden="1">
      <c r="A405" s="51"/>
      <c r="B405" s="33"/>
      <c r="C405" s="33"/>
      <c r="D405" s="33"/>
      <c r="E405" s="35"/>
      <c r="F405" s="40">
        <f t="shared" si="12"/>
        <v>0</v>
      </c>
      <c r="G405" s="38" t="s">
        <v>503</v>
      </c>
      <c r="H405" s="40">
        <v>15638</v>
      </c>
      <c r="I405" s="40"/>
      <c r="J405" s="216"/>
      <c r="K405" s="56" t="e">
        <f t="shared" si="11"/>
        <v>#DIV/0!</v>
      </c>
      <c r="L405" s="19"/>
    </row>
    <row r="406" spans="1:12" ht="12.75" hidden="1">
      <c r="A406" s="51"/>
      <c r="B406" s="33"/>
      <c r="C406" s="33"/>
      <c r="D406" s="35"/>
      <c r="E406" s="35"/>
      <c r="F406" s="40">
        <f t="shared" si="12"/>
        <v>0</v>
      </c>
      <c r="G406" s="38" t="s">
        <v>504</v>
      </c>
      <c r="H406" s="40">
        <v>12262</v>
      </c>
      <c r="I406" s="40"/>
      <c r="J406" s="216"/>
      <c r="K406" s="56" t="e">
        <f t="shared" si="11"/>
        <v>#DIV/0!</v>
      </c>
      <c r="L406" s="19"/>
    </row>
    <row r="407" spans="1:12" ht="12.75">
      <c r="A407" s="51"/>
      <c r="B407" s="33"/>
      <c r="C407" s="33"/>
      <c r="D407" s="35"/>
      <c r="E407" s="35"/>
      <c r="F407" s="40"/>
      <c r="G407" s="38"/>
      <c r="H407" s="40"/>
      <c r="I407" s="40"/>
      <c r="J407" s="216"/>
      <c r="K407" s="56"/>
      <c r="L407" s="19"/>
    </row>
    <row r="408" spans="1:12" ht="12.75">
      <c r="A408" s="51"/>
      <c r="B408" s="33"/>
      <c r="C408" s="33" t="s">
        <v>804</v>
      </c>
      <c r="D408" s="35"/>
      <c r="E408" s="40">
        <v>1344</v>
      </c>
      <c r="F408" s="40">
        <f t="shared" si="12"/>
        <v>1612.8</v>
      </c>
      <c r="G408" s="38"/>
      <c r="H408" s="40">
        <f>SUM(H391:H406)</f>
        <v>742937</v>
      </c>
      <c r="I408" s="40">
        <f>D419*H408</f>
        <v>1502.3080551050807</v>
      </c>
      <c r="J408" s="216">
        <f>D420*H408</f>
        <v>887449.9428644697</v>
      </c>
      <c r="K408" s="56">
        <f t="shared" si="11"/>
        <v>11.778873147699457</v>
      </c>
      <c r="L408" s="19"/>
    </row>
    <row r="409" spans="1:12" ht="12.75" hidden="1">
      <c r="A409" s="144"/>
      <c r="B409" s="145"/>
      <c r="C409" s="145"/>
      <c r="D409" s="145"/>
      <c r="E409" s="146"/>
      <c r="F409" s="146"/>
      <c r="G409" s="145"/>
      <c r="H409" s="146"/>
      <c r="I409" s="40"/>
      <c r="J409" s="216"/>
      <c r="K409" s="56" t="e">
        <f t="shared" si="11"/>
        <v>#DIV/0!</v>
      </c>
      <c r="L409" s="19"/>
    </row>
    <row r="410" spans="1:12" ht="12.75" hidden="1">
      <c r="A410" s="51"/>
      <c r="B410" s="33"/>
      <c r="C410" s="33"/>
      <c r="D410" s="33"/>
      <c r="E410" s="40"/>
      <c r="F410" s="40"/>
      <c r="G410" s="38"/>
      <c r="H410" s="40"/>
      <c r="I410" s="40"/>
      <c r="J410" s="216"/>
      <c r="K410" s="56" t="e">
        <f t="shared" si="11"/>
        <v>#DIV/0!</v>
      </c>
      <c r="L410" s="19"/>
    </row>
    <row r="411" spans="1:12" ht="12.75" hidden="1">
      <c r="A411" s="51" t="s">
        <v>803</v>
      </c>
      <c r="B411" s="33" t="s">
        <v>626</v>
      </c>
      <c r="C411" s="33" t="s">
        <v>64</v>
      </c>
      <c r="D411" s="33" t="s">
        <v>154</v>
      </c>
      <c r="E411" s="40">
        <v>207</v>
      </c>
      <c r="F411" s="40">
        <f>(E411*20%)+E411</f>
        <v>248.4</v>
      </c>
      <c r="G411" s="38" t="s">
        <v>488</v>
      </c>
      <c r="H411" s="40">
        <v>96733</v>
      </c>
      <c r="I411" s="40"/>
      <c r="J411" s="216"/>
      <c r="K411" s="56">
        <f aca="true" t="shared" si="13" ref="K411:K475">(I411-E411)*100/E411</f>
        <v>-100</v>
      </c>
      <c r="L411" s="19"/>
    </row>
    <row r="412" spans="1:12" ht="12.75" hidden="1">
      <c r="A412" s="51"/>
      <c r="B412" s="33"/>
      <c r="C412" s="33"/>
      <c r="D412" s="33"/>
      <c r="E412" s="35"/>
      <c r="F412" s="40"/>
      <c r="G412" s="38" t="s">
        <v>486</v>
      </c>
      <c r="H412" s="40">
        <v>15079</v>
      </c>
      <c r="I412" s="40"/>
      <c r="J412" s="216"/>
      <c r="K412" s="56" t="e">
        <f t="shared" si="13"/>
        <v>#DIV/0!</v>
      </c>
      <c r="L412" s="19"/>
    </row>
    <row r="413" spans="1:12" ht="12.75" hidden="1">
      <c r="A413" s="51"/>
      <c r="B413" s="33"/>
      <c r="C413" s="33"/>
      <c r="D413" s="33"/>
      <c r="E413" s="40"/>
      <c r="F413" s="40"/>
      <c r="G413" s="38" t="s">
        <v>490</v>
      </c>
      <c r="H413" s="40">
        <v>11222</v>
      </c>
      <c r="I413" s="40"/>
      <c r="J413" s="216"/>
      <c r="K413" s="56" t="e">
        <f t="shared" si="13"/>
        <v>#DIV/0!</v>
      </c>
      <c r="L413" s="19"/>
    </row>
    <row r="414" spans="1:12" ht="12.75" hidden="1">
      <c r="A414" s="51"/>
      <c r="B414" s="33"/>
      <c r="C414" s="33"/>
      <c r="D414" s="33"/>
      <c r="E414" s="40"/>
      <c r="F414" s="40"/>
      <c r="G414" s="38" t="s">
        <v>497</v>
      </c>
      <c r="H414" s="40">
        <v>1862</v>
      </c>
      <c r="I414" s="40"/>
      <c r="J414" s="216"/>
      <c r="K414" s="56" t="e">
        <f t="shared" si="13"/>
        <v>#DIV/0!</v>
      </c>
      <c r="L414" s="19"/>
    </row>
    <row r="415" spans="1:12" ht="12.75" hidden="1">
      <c r="A415" s="51"/>
      <c r="B415" s="33"/>
      <c r="C415" s="33"/>
      <c r="D415" s="33"/>
      <c r="E415" s="40"/>
      <c r="F415" s="40"/>
      <c r="G415" s="38" t="s">
        <v>500</v>
      </c>
      <c r="H415" s="40">
        <v>3434</v>
      </c>
      <c r="I415" s="40"/>
      <c r="J415" s="216"/>
      <c r="K415" s="56" t="e">
        <f t="shared" si="13"/>
        <v>#DIV/0!</v>
      </c>
      <c r="L415" s="19"/>
    </row>
    <row r="416" spans="1:12" ht="12.75">
      <c r="A416" s="51"/>
      <c r="B416" s="33"/>
      <c r="C416" s="241" t="s">
        <v>830</v>
      </c>
      <c r="D416" s="241"/>
      <c r="E416" s="242">
        <v>379</v>
      </c>
      <c r="F416" s="242">
        <f>(E416*20%)+E416</f>
        <v>454.8</v>
      </c>
      <c r="G416" s="241"/>
      <c r="H416" s="242">
        <f>SUM(H411:H415)</f>
        <v>128330</v>
      </c>
      <c r="I416" s="242">
        <f>D419*H416</f>
        <v>259.4987094620877</v>
      </c>
      <c r="J416" s="243">
        <f>D420*H416</f>
        <v>153292.20535226728</v>
      </c>
      <c r="K416" s="244">
        <f t="shared" si="13"/>
        <v>-31.530683519238078</v>
      </c>
      <c r="L416" s="25"/>
    </row>
    <row r="417" spans="1:12" ht="12.75" hidden="1">
      <c r="A417" s="144"/>
      <c r="B417" s="145"/>
      <c r="C417" s="145"/>
      <c r="D417" s="145"/>
      <c r="E417" s="146"/>
      <c r="F417" s="146"/>
      <c r="G417" s="145"/>
      <c r="H417" s="146"/>
      <c r="I417" s="40"/>
      <c r="J417" s="216"/>
      <c r="K417" s="56" t="e">
        <f t="shared" si="13"/>
        <v>#DIV/0!</v>
      </c>
      <c r="L417" s="19"/>
    </row>
    <row r="418" spans="1:11" s="20" customFormat="1" ht="12.75">
      <c r="A418" s="31" t="s">
        <v>803</v>
      </c>
      <c r="B418" s="32"/>
      <c r="C418" s="32" t="s">
        <v>805</v>
      </c>
      <c r="D418" s="32"/>
      <c r="E418" s="60">
        <v>1723</v>
      </c>
      <c r="F418" s="60">
        <v>2068</v>
      </c>
      <c r="G418" s="34"/>
      <c r="H418" s="60">
        <f>H408+H416</f>
        <v>871267</v>
      </c>
      <c r="I418" s="60">
        <f>D419*H418</f>
        <v>1761.8067645671686</v>
      </c>
      <c r="J418" s="173">
        <f>D420*H418</f>
        <v>1040742.1482167371</v>
      </c>
      <c r="K418" s="56">
        <f t="shared" si="13"/>
        <v>2.252278848936074</v>
      </c>
    </row>
    <row r="419" spans="1:12" ht="12.75" hidden="1">
      <c r="A419" s="51"/>
      <c r="B419" s="33"/>
      <c r="C419" s="33" t="s">
        <v>762</v>
      </c>
      <c r="D419" s="232">
        <v>0.00202212038854584</v>
      </c>
      <c r="E419" s="35"/>
      <c r="F419" s="35"/>
      <c r="G419" s="35"/>
      <c r="H419" s="35"/>
      <c r="I419" s="40"/>
      <c r="J419" s="239"/>
      <c r="K419" s="56" t="e">
        <f t="shared" si="13"/>
        <v>#DIV/0!</v>
      </c>
      <c r="L419" s="19"/>
    </row>
    <row r="420" spans="1:12" ht="12.75" hidden="1">
      <c r="A420" s="51"/>
      <c r="B420" s="33"/>
      <c r="C420" s="33" t="s">
        <v>763</v>
      </c>
      <c r="D420" s="232">
        <v>1.1945157434136</v>
      </c>
      <c r="E420" s="35"/>
      <c r="F420" s="35"/>
      <c r="G420" s="35"/>
      <c r="H420" s="35"/>
      <c r="I420" s="233"/>
      <c r="J420" s="239"/>
      <c r="K420" s="56" t="e">
        <f t="shared" si="13"/>
        <v>#DIV/0!</v>
      </c>
      <c r="L420" s="19"/>
    </row>
    <row r="421" spans="1:12" ht="12.75" hidden="1">
      <c r="A421" s="51"/>
      <c r="B421" s="33"/>
      <c r="C421" s="33" t="s">
        <v>766</v>
      </c>
      <c r="D421" s="232">
        <v>590.724345681818</v>
      </c>
      <c r="E421" s="35"/>
      <c r="F421" s="35"/>
      <c r="G421" s="35"/>
      <c r="H421" s="35"/>
      <c r="I421" s="233"/>
      <c r="J421" s="239"/>
      <c r="K421" s="56" t="e">
        <f t="shared" si="13"/>
        <v>#DIV/0!</v>
      </c>
      <c r="L421" s="19"/>
    </row>
    <row r="422" spans="1:12" ht="66.75" customHeight="1" hidden="1">
      <c r="A422" s="217" t="s">
        <v>191</v>
      </c>
      <c r="B422" s="33" t="s">
        <v>625</v>
      </c>
      <c r="C422" s="33" t="s">
        <v>1</v>
      </c>
      <c r="D422" s="218" t="s">
        <v>591</v>
      </c>
      <c r="E422" s="219" t="s">
        <v>589</v>
      </c>
      <c r="F422" s="219" t="s">
        <v>631</v>
      </c>
      <c r="G422" s="220" t="s">
        <v>592</v>
      </c>
      <c r="H422" s="221" t="s">
        <v>627</v>
      </c>
      <c r="I422" s="228" t="s">
        <v>767</v>
      </c>
      <c r="J422" s="229" t="s">
        <v>768</v>
      </c>
      <c r="K422" s="56" t="e">
        <f t="shared" si="13"/>
        <v>#VALUE!</v>
      </c>
      <c r="L422" s="19"/>
    </row>
    <row r="423" spans="1:12" ht="12.75" hidden="1">
      <c r="A423" s="51" t="s">
        <v>806</v>
      </c>
      <c r="B423" s="33" t="s">
        <v>769</v>
      </c>
      <c r="C423" s="33" t="s">
        <v>34</v>
      </c>
      <c r="D423" s="33" t="s">
        <v>137</v>
      </c>
      <c r="E423" s="40">
        <v>126</v>
      </c>
      <c r="F423" s="40">
        <f>(E423*20%)+E423</f>
        <v>151.2</v>
      </c>
      <c r="G423" s="38" t="s">
        <v>505</v>
      </c>
      <c r="H423" s="40">
        <v>7764</v>
      </c>
      <c r="I423" s="33"/>
      <c r="J423" s="41"/>
      <c r="K423" s="56">
        <f t="shared" si="13"/>
        <v>-100</v>
      </c>
      <c r="L423" s="19"/>
    </row>
    <row r="424" spans="1:12" ht="12.75" hidden="1">
      <c r="A424" s="51" t="s">
        <v>806</v>
      </c>
      <c r="B424" s="33" t="s">
        <v>769</v>
      </c>
      <c r="C424" s="33" t="s">
        <v>38</v>
      </c>
      <c r="D424" s="33" t="s">
        <v>849</v>
      </c>
      <c r="E424" s="40">
        <v>113</v>
      </c>
      <c r="F424" s="40">
        <f>(E424*20%)+E424</f>
        <v>135.6</v>
      </c>
      <c r="G424" s="38" t="s">
        <v>506</v>
      </c>
      <c r="H424" s="40">
        <v>20610</v>
      </c>
      <c r="I424" s="33"/>
      <c r="J424" s="41"/>
      <c r="K424" s="56">
        <f t="shared" si="13"/>
        <v>-100</v>
      </c>
      <c r="L424" s="19"/>
    </row>
    <row r="425" spans="1:12" ht="12.75" hidden="1">
      <c r="A425" s="51" t="s">
        <v>806</v>
      </c>
      <c r="B425" s="33" t="s">
        <v>630</v>
      </c>
      <c r="C425" s="33" t="s">
        <v>39</v>
      </c>
      <c r="D425" s="33" t="s">
        <v>139</v>
      </c>
      <c r="E425" s="40">
        <v>3</v>
      </c>
      <c r="F425" s="40">
        <f>(E425*20%)+E425</f>
        <v>3.6</v>
      </c>
      <c r="G425" s="38" t="s">
        <v>507</v>
      </c>
      <c r="H425" s="40">
        <v>32184</v>
      </c>
      <c r="I425" s="33"/>
      <c r="J425" s="41"/>
      <c r="K425" s="56">
        <f t="shared" si="13"/>
        <v>-100</v>
      </c>
      <c r="L425" s="19"/>
    </row>
    <row r="426" spans="1:12" ht="12.75" hidden="1">
      <c r="A426" s="51"/>
      <c r="B426" s="33"/>
      <c r="C426" s="33"/>
      <c r="D426" s="33"/>
      <c r="E426" s="35"/>
      <c r="F426" s="35"/>
      <c r="G426" s="38" t="s">
        <v>508</v>
      </c>
      <c r="H426" s="40">
        <v>8279</v>
      </c>
      <c r="I426" s="33"/>
      <c r="J426" s="41"/>
      <c r="K426" s="56" t="e">
        <f t="shared" si="13"/>
        <v>#DIV/0!</v>
      </c>
      <c r="L426" s="19"/>
    </row>
    <row r="427" spans="1:12" ht="12.75" hidden="1">
      <c r="A427" s="51"/>
      <c r="B427" s="33"/>
      <c r="C427" s="33"/>
      <c r="D427" s="33"/>
      <c r="E427" s="40"/>
      <c r="F427" s="40"/>
      <c r="G427" s="38" t="s">
        <v>509</v>
      </c>
      <c r="H427" s="40">
        <v>46928</v>
      </c>
      <c r="I427" s="33"/>
      <c r="J427" s="41"/>
      <c r="K427" s="56" t="e">
        <f t="shared" si="13"/>
        <v>#DIV/0!</v>
      </c>
      <c r="L427" s="19"/>
    </row>
    <row r="428" spans="1:12" ht="12.75" hidden="1">
      <c r="A428" s="51"/>
      <c r="B428" s="33"/>
      <c r="C428" s="33"/>
      <c r="D428" s="33"/>
      <c r="E428" s="40"/>
      <c r="F428" s="40"/>
      <c r="G428" s="38" t="s">
        <v>510</v>
      </c>
      <c r="H428" s="40">
        <v>6759</v>
      </c>
      <c r="I428" s="33"/>
      <c r="J428" s="41"/>
      <c r="K428" s="56" t="e">
        <f t="shared" si="13"/>
        <v>#DIV/0!</v>
      </c>
      <c r="L428" s="19"/>
    </row>
    <row r="429" spans="1:12" ht="12.75" hidden="1">
      <c r="A429" s="51"/>
      <c r="B429" s="33"/>
      <c r="C429" s="33"/>
      <c r="D429" s="33"/>
      <c r="E429" s="40"/>
      <c r="F429" s="40"/>
      <c r="G429" s="38" t="s">
        <v>511</v>
      </c>
      <c r="H429" s="40">
        <v>4145</v>
      </c>
      <c r="I429" s="33"/>
      <c r="J429" s="41"/>
      <c r="K429" s="56" t="e">
        <f t="shared" si="13"/>
        <v>#DIV/0!</v>
      </c>
      <c r="L429" s="19"/>
    </row>
    <row r="430" spans="1:12" ht="12.75" hidden="1">
      <c r="A430" s="51"/>
      <c r="B430" s="33"/>
      <c r="C430" s="33"/>
      <c r="D430" s="33"/>
      <c r="E430" s="40"/>
      <c r="F430" s="40"/>
      <c r="G430" s="38" t="s">
        <v>512</v>
      </c>
      <c r="H430" s="40">
        <v>3478</v>
      </c>
      <c r="I430" s="33"/>
      <c r="J430" s="41"/>
      <c r="K430" s="56" t="e">
        <f t="shared" si="13"/>
        <v>#DIV/0!</v>
      </c>
      <c r="L430" s="19"/>
    </row>
    <row r="431" spans="1:12" ht="12.75" hidden="1">
      <c r="A431" s="51"/>
      <c r="B431" s="33"/>
      <c r="C431" s="33"/>
      <c r="D431" s="33"/>
      <c r="E431" s="40"/>
      <c r="F431" s="40"/>
      <c r="G431" s="38" t="s">
        <v>513</v>
      </c>
      <c r="H431" s="40">
        <v>8147</v>
      </c>
      <c r="I431" s="33"/>
      <c r="J431" s="41"/>
      <c r="K431" s="56" t="e">
        <f t="shared" si="13"/>
        <v>#DIV/0!</v>
      </c>
      <c r="L431" s="19"/>
    </row>
    <row r="432" spans="1:12" ht="12.75" hidden="1">
      <c r="A432" s="51"/>
      <c r="B432" s="33"/>
      <c r="C432" s="33"/>
      <c r="D432" s="33"/>
      <c r="E432" s="40"/>
      <c r="F432" s="40"/>
      <c r="G432" s="38" t="s">
        <v>514</v>
      </c>
      <c r="H432" s="40">
        <v>3908</v>
      </c>
      <c r="I432" s="33"/>
      <c r="J432" s="41"/>
      <c r="K432" s="56" t="e">
        <f t="shared" si="13"/>
        <v>#DIV/0!</v>
      </c>
      <c r="L432" s="19"/>
    </row>
    <row r="433" spans="1:12" ht="12.75" hidden="1">
      <c r="A433" s="51"/>
      <c r="B433" s="33"/>
      <c r="C433" s="33"/>
      <c r="D433" s="33"/>
      <c r="E433" s="40"/>
      <c r="F433" s="40"/>
      <c r="G433" s="38" t="s">
        <v>515</v>
      </c>
      <c r="H433" s="40">
        <v>3955</v>
      </c>
      <c r="I433" s="33"/>
      <c r="J433" s="41"/>
      <c r="K433" s="56" t="e">
        <f t="shared" si="13"/>
        <v>#DIV/0!</v>
      </c>
      <c r="L433" s="19"/>
    </row>
    <row r="434" spans="1:12" ht="12.75" hidden="1">
      <c r="A434" s="51"/>
      <c r="B434" s="33"/>
      <c r="C434" s="33"/>
      <c r="D434" s="33"/>
      <c r="E434" s="40"/>
      <c r="F434" s="40"/>
      <c r="G434" s="38" t="s">
        <v>516</v>
      </c>
      <c r="H434" s="40">
        <v>13524</v>
      </c>
      <c r="I434" s="33"/>
      <c r="J434" s="41"/>
      <c r="K434" s="56" t="e">
        <f t="shared" si="13"/>
        <v>#DIV/0!</v>
      </c>
      <c r="L434" s="19"/>
    </row>
    <row r="435" spans="1:12" ht="12.75" hidden="1">
      <c r="A435" s="51"/>
      <c r="B435" s="33"/>
      <c r="C435" s="33"/>
      <c r="D435" s="33"/>
      <c r="E435" s="40"/>
      <c r="F435" s="40"/>
      <c r="G435" s="38" t="s">
        <v>517</v>
      </c>
      <c r="H435" s="40">
        <v>3803</v>
      </c>
      <c r="I435" s="33"/>
      <c r="J435" s="41"/>
      <c r="K435" s="56" t="e">
        <f t="shared" si="13"/>
        <v>#DIV/0!</v>
      </c>
      <c r="L435" s="19"/>
    </row>
    <row r="436" spans="1:12" ht="12.75" hidden="1">
      <c r="A436" s="51"/>
      <c r="B436" s="33"/>
      <c r="C436" s="33"/>
      <c r="D436" s="33"/>
      <c r="E436" s="40"/>
      <c r="F436" s="40"/>
      <c r="G436" s="38" t="s">
        <v>518</v>
      </c>
      <c r="H436" s="40">
        <v>3646</v>
      </c>
      <c r="I436" s="33"/>
      <c r="J436" s="41"/>
      <c r="K436" s="56" t="e">
        <f t="shared" si="13"/>
        <v>#DIV/0!</v>
      </c>
      <c r="L436" s="19"/>
    </row>
    <row r="437" spans="1:12" ht="12.75" hidden="1">
      <c r="A437" s="51"/>
      <c r="B437" s="33"/>
      <c r="C437" s="33"/>
      <c r="D437" s="33"/>
      <c r="E437" s="40"/>
      <c r="F437" s="40"/>
      <c r="G437" s="38" t="s">
        <v>519</v>
      </c>
      <c r="H437" s="40">
        <v>12435</v>
      </c>
      <c r="I437" s="33"/>
      <c r="J437" s="41"/>
      <c r="K437" s="56" t="e">
        <f t="shared" si="13"/>
        <v>#DIV/0!</v>
      </c>
      <c r="L437" s="19"/>
    </row>
    <row r="438" spans="1:12" ht="12.75" hidden="1">
      <c r="A438" s="51"/>
      <c r="B438" s="33"/>
      <c r="C438" s="33"/>
      <c r="D438" s="33"/>
      <c r="E438" s="40"/>
      <c r="F438" s="40"/>
      <c r="G438" s="38" t="s">
        <v>520</v>
      </c>
      <c r="H438" s="40">
        <v>2408</v>
      </c>
      <c r="I438" s="33"/>
      <c r="J438" s="41"/>
      <c r="K438" s="56" t="e">
        <f t="shared" si="13"/>
        <v>#DIV/0!</v>
      </c>
      <c r="L438" s="19"/>
    </row>
    <row r="439" spans="1:12" ht="12.75" hidden="1">
      <c r="A439" s="51"/>
      <c r="B439" s="33"/>
      <c r="C439" s="33"/>
      <c r="D439" s="33"/>
      <c r="E439" s="40"/>
      <c r="F439" s="40"/>
      <c r="G439" s="38" t="s">
        <v>521</v>
      </c>
      <c r="H439" s="40">
        <v>11337</v>
      </c>
      <c r="I439" s="33"/>
      <c r="J439" s="41"/>
      <c r="K439" s="56" t="e">
        <f t="shared" si="13"/>
        <v>#DIV/0!</v>
      </c>
      <c r="L439" s="19"/>
    </row>
    <row r="440" spans="1:12" ht="12.75" hidden="1">
      <c r="A440" s="51"/>
      <c r="B440" s="33"/>
      <c r="C440" s="33"/>
      <c r="D440" s="33"/>
      <c r="E440" s="40"/>
      <c r="F440" s="40"/>
      <c r="G440" s="38" t="s">
        <v>522</v>
      </c>
      <c r="H440" s="40">
        <v>8626</v>
      </c>
      <c r="I440" s="33"/>
      <c r="J440" s="41"/>
      <c r="K440" s="56" t="e">
        <f t="shared" si="13"/>
        <v>#DIV/0!</v>
      </c>
      <c r="L440" s="19"/>
    </row>
    <row r="441" spans="1:12" ht="12.75" hidden="1">
      <c r="A441" s="51"/>
      <c r="B441" s="33"/>
      <c r="C441" s="33"/>
      <c r="D441" s="33"/>
      <c r="E441" s="40"/>
      <c r="F441" s="40"/>
      <c r="G441" s="38" t="s">
        <v>523</v>
      </c>
      <c r="H441" s="40">
        <v>6736</v>
      </c>
      <c r="I441" s="33"/>
      <c r="J441" s="41"/>
      <c r="K441" s="56" t="e">
        <f t="shared" si="13"/>
        <v>#DIV/0!</v>
      </c>
      <c r="L441" s="19"/>
    </row>
    <row r="442" spans="1:12" ht="12.75" hidden="1">
      <c r="A442" s="51"/>
      <c r="B442" s="33"/>
      <c r="C442" s="33"/>
      <c r="D442" s="33"/>
      <c r="E442" s="40"/>
      <c r="F442" s="40"/>
      <c r="G442" s="38" t="s">
        <v>524</v>
      </c>
      <c r="H442" s="40">
        <v>5817</v>
      </c>
      <c r="I442" s="33"/>
      <c r="J442" s="41"/>
      <c r="K442" s="56" t="e">
        <f t="shared" si="13"/>
        <v>#DIV/0!</v>
      </c>
      <c r="L442" s="19"/>
    </row>
    <row r="443" spans="1:12" ht="12.75" hidden="1">
      <c r="A443" s="51"/>
      <c r="B443" s="33"/>
      <c r="C443" s="33"/>
      <c r="D443" s="33"/>
      <c r="E443" s="40"/>
      <c r="F443" s="40"/>
      <c r="G443" s="38" t="s">
        <v>525</v>
      </c>
      <c r="H443" s="40">
        <v>11472</v>
      </c>
      <c r="I443" s="33"/>
      <c r="J443" s="41"/>
      <c r="K443" s="56" t="e">
        <f t="shared" si="13"/>
        <v>#DIV/0!</v>
      </c>
      <c r="L443" s="19"/>
    </row>
    <row r="444" spans="1:12" ht="12.75">
      <c r="A444" s="51"/>
      <c r="B444" s="33"/>
      <c r="C444" s="33"/>
      <c r="D444" s="33"/>
      <c r="E444" s="40"/>
      <c r="F444" s="40"/>
      <c r="G444" s="38"/>
      <c r="H444" s="40"/>
      <c r="I444" s="33"/>
      <c r="J444" s="41"/>
      <c r="K444" s="56"/>
      <c r="L444" s="19"/>
    </row>
    <row r="445" spans="1:12" ht="12.75">
      <c r="A445" s="51"/>
      <c r="B445" s="33"/>
      <c r="C445" s="33" t="s">
        <v>831</v>
      </c>
      <c r="D445" s="33"/>
      <c r="E445" s="40">
        <f>SUM(E423:E443)</f>
        <v>242</v>
      </c>
      <c r="F445" s="40">
        <f>(E445*20%)+E445</f>
        <v>290.4</v>
      </c>
      <c r="G445" s="38"/>
      <c r="H445" s="40">
        <f>SUM(H423:H443)</f>
        <v>225961</v>
      </c>
      <c r="I445" s="40">
        <f>D447*H445</f>
        <v>456.9203451162066</v>
      </c>
      <c r="J445" s="216">
        <f>D448*H445</f>
        <v>269913.9718974805</v>
      </c>
      <c r="K445" s="56">
        <f t="shared" si="13"/>
        <v>88.81005996537462</v>
      </c>
      <c r="L445" s="19"/>
    </row>
    <row r="446" spans="1:11" s="20" customFormat="1" ht="12.75">
      <c r="A446" s="50" t="s">
        <v>806</v>
      </c>
      <c r="B446" s="32"/>
      <c r="C446" s="32" t="s">
        <v>832</v>
      </c>
      <c r="D446" s="32"/>
      <c r="E446" s="60">
        <v>242</v>
      </c>
      <c r="F446" s="60">
        <v>290</v>
      </c>
      <c r="G446" s="34"/>
      <c r="H446" s="60">
        <v>225961</v>
      </c>
      <c r="I446" s="60">
        <f>D447*H446</f>
        <v>456.9203451162066</v>
      </c>
      <c r="J446" s="173">
        <f>D448*H446</f>
        <v>269913.9718974805</v>
      </c>
      <c r="K446" s="56">
        <f t="shared" si="13"/>
        <v>88.81005996537462</v>
      </c>
    </row>
    <row r="447" spans="1:12" ht="12.75" hidden="1">
      <c r="A447" s="51"/>
      <c r="B447" s="33"/>
      <c r="C447" s="33" t="s">
        <v>762</v>
      </c>
      <c r="D447" s="232">
        <v>0.00202212038854584</v>
      </c>
      <c r="E447" s="35"/>
      <c r="F447" s="35"/>
      <c r="G447" s="35"/>
      <c r="H447" s="35"/>
      <c r="I447" s="40"/>
      <c r="J447" s="239"/>
      <c r="K447" s="56" t="e">
        <f t="shared" si="13"/>
        <v>#DIV/0!</v>
      </c>
      <c r="L447" s="19"/>
    </row>
    <row r="448" spans="1:12" ht="12.75" hidden="1">
      <c r="A448" s="51"/>
      <c r="B448" s="33"/>
      <c r="C448" s="33" t="s">
        <v>763</v>
      </c>
      <c r="D448" s="232">
        <v>1.1945157434136</v>
      </c>
      <c r="E448" s="35"/>
      <c r="F448" s="35"/>
      <c r="G448" s="35"/>
      <c r="H448" s="35"/>
      <c r="I448" s="233"/>
      <c r="J448" s="239"/>
      <c r="K448" s="56" t="e">
        <f t="shared" si="13"/>
        <v>#DIV/0!</v>
      </c>
      <c r="L448" s="19"/>
    </row>
    <row r="449" spans="1:12" ht="12.75" hidden="1">
      <c r="A449" s="51"/>
      <c r="B449" s="33"/>
      <c r="C449" s="33" t="s">
        <v>766</v>
      </c>
      <c r="D449" s="232">
        <v>590.724345681818</v>
      </c>
      <c r="E449" s="35"/>
      <c r="F449" s="35"/>
      <c r="G449" s="35"/>
      <c r="H449" s="35"/>
      <c r="I449" s="233"/>
      <c r="J449" s="239"/>
      <c r="K449" s="56" t="e">
        <f t="shared" si="13"/>
        <v>#DIV/0!</v>
      </c>
      <c r="L449" s="19"/>
    </row>
    <row r="450" spans="1:12" ht="66.75" customHeight="1" hidden="1">
      <c r="A450" s="217" t="s">
        <v>191</v>
      </c>
      <c r="B450" s="33" t="s">
        <v>625</v>
      </c>
      <c r="C450" s="33" t="s">
        <v>1</v>
      </c>
      <c r="D450" s="218" t="s">
        <v>591</v>
      </c>
      <c r="E450" s="219" t="s">
        <v>589</v>
      </c>
      <c r="F450" s="219" t="s">
        <v>631</v>
      </c>
      <c r="G450" s="220" t="s">
        <v>592</v>
      </c>
      <c r="H450" s="221" t="s">
        <v>627</v>
      </c>
      <c r="I450" s="228" t="s">
        <v>767</v>
      </c>
      <c r="J450" s="229" t="s">
        <v>768</v>
      </c>
      <c r="K450" s="56" t="e">
        <f t="shared" si="13"/>
        <v>#VALUE!</v>
      </c>
      <c r="L450" s="19"/>
    </row>
    <row r="451" spans="1:12" ht="12.75" hidden="1">
      <c r="A451" s="51" t="s">
        <v>833</v>
      </c>
      <c r="B451" s="33" t="s">
        <v>626</v>
      </c>
      <c r="C451" s="33" t="s">
        <v>90</v>
      </c>
      <c r="D451" s="33" t="s">
        <v>170</v>
      </c>
      <c r="E451" s="40">
        <v>43</v>
      </c>
      <c r="F451" s="40">
        <f>(E451*20%)+E451</f>
        <v>51.6</v>
      </c>
      <c r="G451" s="38" t="s">
        <v>543</v>
      </c>
      <c r="H451" s="40">
        <v>42707</v>
      </c>
      <c r="I451" s="33"/>
      <c r="J451" s="216"/>
      <c r="K451" s="56">
        <f t="shared" si="13"/>
        <v>-100</v>
      </c>
      <c r="L451" s="19"/>
    </row>
    <row r="452" spans="1:12" ht="12.75" hidden="1">
      <c r="A452" s="51"/>
      <c r="B452" s="33"/>
      <c r="C452" s="33"/>
      <c r="D452" s="33"/>
      <c r="E452" s="35"/>
      <c r="F452" s="40">
        <f aca="true" t="shared" si="14" ref="F452:F479">(E452*20%)+E452</f>
        <v>0</v>
      </c>
      <c r="G452" s="38"/>
      <c r="H452" s="35"/>
      <c r="I452" s="33"/>
      <c r="J452" s="216"/>
      <c r="K452" s="56" t="e">
        <f t="shared" si="13"/>
        <v>#DIV/0!</v>
      </c>
      <c r="L452" s="19"/>
    </row>
    <row r="453" spans="1:12" ht="12.75" hidden="1">
      <c r="A453" s="51" t="s">
        <v>833</v>
      </c>
      <c r="B453" s="33" t="s">
        <v>626</v>
      </c>
      <c r="C453" s="33" t="s">
        <v>101</v>
      </c>
      <c r="D453" s="33" t="s">
        <v>170</v>
      </c>
      <c r="E453" s="40">
        <v>129</v>
      </c>
      <c r="F453" s="40">
        <f t="shared" si="14"/>
        <v>154.8</v>
      </c>
      <c r="G453" s="38" t="s">
        <v>526</v>
      </c>
      <c r="H453" s="40">
        <v>2727</v>
      </c>
      <c r="I453" s="33"/>
      <c r="J453" s="216"/>
      <c r="K453" s="56">
        <f t="shared" si="13"/>
        <v>-100</v>
      </c>
      <c r="L453" s="19"/>
    </row>
    <row r="454" spans="1:12" ht="12.75" hidden="1">
      <c r="A454" s="51"/>
      <c r="B454" s="33"/>
      <c r="C454" s="33"/>
      <c r="D454" s="33"/>
      <c r="E454" s="35"/>
      <c r="F454" s="40">
        <f t="shared" si="14"/>
        <v>0</v>
      </c>
      <c r="G454" s="38" t="s">
        <v>531</v>
      </c>
      <c r="H454" s="40">
        <v>3891</v>
      </c>
      <c r="I454" s="33"/>
      <c r="J454" s="216"/>
      <c r="K454" s="56" t="e">
        <f t="shared" si="13"/>
        <v>#DIV/0!</v>
      </c>
      <c r="L454" s="19"/>
    </row>
    <row r="455" spans="1:12" ht="12.75" hidden="1">
      <c r="A455" s="51"/>
      <c r="B455" s="33"/>
      <c r="C455" s="33"/>
      <c r="D455" s="33"/>
      <c r="E455" s="35"/>
      <c r="F455" s="40">
        <f t="shared" si="14"/>
        <v>0</v>
      </c>
      <c r="G455" s="38" t="s">
        <v>536</v>
      </c>
      <c r="H455" s="40">
        <v>10736</v>
      </c>
      <c r="I455" s="33"/>
      <c r="J455" s="216"/>
      <c r="K455" s="56" t="e">
        <f t="shared" si="13"/>
        <v>#DIV/0!</v>
      </c>
      <c r="L455" s="19"/>
    </row>
    <row r="456" spans="1:12" ht="12.75" hidden="1">
      <c r="A456" s="51"/>
      <c r="B456" s="33"/>
      <c r="C456" s="33"/>
      <c r="D456" s="33"/>
      <c r="E456" s="40"/>
      <c r="F456" s="40">
        <f t="shared" si="14"/>
        <v>0</v>
      </c>
      <c r="G456" s="38" t="s">
        <v>537</v>
      </c>
      <c r="H456" s="40">
        <v>3433</v>
      </c>
      <c r="I456" s="33"/>
      <c r="J456" s="216"/>
      <c r="K456" s="56" t="e">
        <f t="shared" si="13"/>
        <v>#DIV/0!</v>
      </c>
      <c r="L456" s="19"/>
    </row>
    <row r="457" spans="1:12" ht="12.75" hidden="1">
      <c r="A457" s="51"/>
      <c r="B457" s="33"/>
      <c r="C457" s="33"/>
      <c r="D457" s="33"/>
      <c r="E457" s="40"/>
      <c r="F457" s="40">
        <f t="shared" si="14"/>
        <v>0</v>
      </c>
      <c r="G457" s="38" t="s">
        <v>539</v>
      </c>
      <c r="H457" s="40">
        <v>7045</v>
      </c>
      <c r="I457" s="33"/>
      <c r="J457" s="216"/>
      <c r="K457" s="56" t="e">
        <f t="shared" si="13"/>
        <v>#DIV/0!</v>
      </c>
      <c r="L457" s="19"/>
    </row>
    <row r="458" spans="1:12" ht="12.75" hidden="1">
      <c r="A458" s="51"/>
      <c r="B458" s="33"/>
      <c r="C458" s="33"/>
      <c r="D458" s="33"/>
      <c r="E458" s="40"/>
      <c r="F458" s="40">
        <f t="shared" si="14"/>
        <v>0</v>
      </c>
      <c r="G458" s="38" t="s">
        <v>541</v>
      </c>
      <c r="H458" s="40">
        <v>5178</v>
      </c>
      <c r="I458" s="33"/>
      <c r="J458" s="216"/>
      <c r="K458" s="56" t="e">
        <f t="shared" si="13"/>
        <v>#DIV/0!</v>
      </c>
      <c r="L458" s="19"/>
    </row>
    <row r="459" spans="1:12" ht="12.75" hidden="1">
      <c r="A459" s="51"/>
      <c r="B459" s="33"/>
      <c r="C459" s="33"/>
      <c r="D459" s="33"/>
      <c r="E459" s="40"/>
      <c r="F459" s="40">
        <f t="shared" si="14"/>
        <v>0</v>
      </c>
      <c r="G459" s="38" t="s">
        <v>542</v>
      </c>
      <c r="H459" s="40">
        <v>5249</v>
      </c>
      <c r="I459" s="33"/>
      <c r="J459" s="216"/>
      <c r="K459" s="56" t="e">
        <f t="shared" si="13"/>
        <v>#DIV/0!</v>
      </c>
      <c r="L459" s="19"/>
    </row>
    <row r="460" spans="1:12" ht="12.75" hidden="1">
      <c r="A460" s="51"/>
      <c r="B460" s="33"/>
      <c r="C460" s="33"/>
      <c r="D460" s="33"/>
      <c r="E460" s="40"/>
      <c r="F460" s="40">
        <f t="shared" si="14"/>
        <v>0</v>
      </c>
      <c r="G460" s="38" t="s">
        <v>544</v>
      </c>
      <c r="H460" s="40">
        <v>6511</v>
      </c>
      <c r="I460" s="33"/>
      <c r="J460" s="216"/>
      <c r="K460" s="56" t="e">
        <f t="shared" si="13"/>
        <v>#DIV/0!</v>
      </c>
      <c r="L460" s="19"/>
    </row>
    <row r="461" spans="1:12" ht="12.75" hidden="1">
      <c r="A461" s="51"/>
      <c r="B461" s="33"/>
      <c r="C461" s="33"/>
      <c r="D461" s="33"/>
      <c r="E461" s="40"/>
      <c r="F461" s="40">
        <f t="shared" si="14"/>
        <v>0</v>
      </c>
      <c r="G461" s="38" t="s">
        <v>545</v>
      </c>
      <c r="H461" s="40">
        <v>18454</v>
      </c>
      <c r="I461" s="33"/>
      <c r="J461" s="216"/>
      <c r="K461" s="56" t="e">
        <f t="shared" si="13"/>
        <v>#DIV/0!</v>
      </c>
      <c r="L461" s="19"/>
    </row>
    <row r="462" spans="1:12" ht="12.75" hidden="1">
      <c r="A462" s="51"/>
      <c r="B462" s="33"/>
      <c r="C462" s="33"/>
      <c r="D462" s="33"/>
      <c r="E462" s="40"/>
      <c r="F462" s="40">
        <f t="shared" si="14"/>
        <v>0</v>
      </c>
      <c r="G462" s="38" t="s">
        <v>547</v>
      </c>
      <c r="H462" s="40">
        <v>19298</v>
      </c>
      <c r="I462" s="33"/>
      <c r="J462" s="216"/>
      <c r="K462" s="56" t="e">
        <f t="shared" si="13"/>
        <v>#DIV/0!</v>
      </c>
      <c r="L462" s="19"/>
    </row>
    <row r="463" spans="1:12" ht="12.75" hidden="1">
      <c r="A463" s="51"/>
      <c r="B463" s="33"/>
      <c r="C463" s="33"/>
      <c r="D463" s="33"/>
      <c r="E463" s="40"/>
      <c r="F463" s="40">
        <f t="shared" si="14"/>
        <v>0</v>
      </c>
      <c r="G463" s="38"/>
      <c r="H463" s="35"/>
      <c r="I463" s="33"/>
      <c r="J463" s="216"/>
      <c r="K463" s="56" t="e">
        <f t="shared" si="13"/>
        <v>#DIV/0!</v>
      </c>
      <c r="L463" s="19"/>
    </row>
    <row r="464" spans="1:12" ht="12.75" hidden="1">
      <c r="A464" s="51" t="s">
        <v>833</v>
      </c>
      <c r="B464" s="33" t="s">
        <v>626</v>
      </c>
      <c r="C464" s="33" t="s">
        <v>105</v>
      </c>
      <c r="D464" s="33" t="s">
        <v>180</v>
      </c>
      <c r="E464" s="40">
        <v>119</v>
      </c>
      <c r="F464" s="40">
        <f t="shared" si="14"/>
        <v>142.8</v>
      </c>
      <c r="G464" s="38" t="s">
        <v>529</v>
      </c>
      <c r="H464" s="40">
        <v>3636</v>
      </c>
      <c r="I464" s="33"/>
      <c r="J464" s="216"/>
      <c r="K464" s="56">
        <f t="shared" si="13"/>
        <v>-100</v>
      </c>
      <c r="L464" s="19"/>
    </row>
    <row r="465" spans="1:12" ht="12.75" hidden="1">
      <c r="A465" s="51"/>
      <c r="B465" s="33"/>
      <c r="C465" s="33"/>
      <c r="D465" s="33"/>
      <c r="E465" s="40"/>
      <c r="F465" s="40">
        <f t="shared" si="14"/>
        <v>0</v>
      </c>
      <c r="G465" s="38" t="s">
        <v>530</v>
      </c>
      <c r="H465" s="40">
        <v>8293</v>
      </c>
      <c r="I465" s="33"/>
      <c r="J465" s="216"/>
      <c r="K465" s="56" t="e">
        <f t="shared" si="13"/>
        <v>#DIV/0!</v>
      </c>
      <c r="L465" s="19"/>
    </row>
    <row r="466" spans="1:12" ht="12.75" hidden="1">
      <c r="A466" s="51"/>
      <c r="B466" s="33"/>
      <c r="C466" s="33"/>
      <c r="D466" s="33"/>
      <c r="E466" s="40"/>
      <c r="F466" s="40">
        <f t="shared" si="14"/>
        <v>0</v>
      </c>
      <c r="G466" s="38" t="s">
        <v>532</v>
      </c>
      <c r="H466" s="40">
        <v>28751</v>
      </c>
      <c r="I466" s="33"/>
      <c r="J466" s="216"/>
      <c r="K466" s="56" t="e">
        <f t="shared" si="13"/>
        <v>#DIV/0!</v>
      </c>
      <c r="L466" s="19"/>
    </row>
    <row r="467" spans="1:12" ht="12.75" hidden="1">
      <c r="A467" s="51"/>
      <c r="B467" s="33"/>
      <c r="C467" s="33"/>
      <c r="D467" s="33"/>
      <c r="E467" s="40"/>
      <c r="F467" s="40">
        <f t="shared" si="14"/>
        <v>0</v>
      </c>
      <c r="G467" s="38" t="s">
        <v>533</v>
      </c>
      <c r="H467" s="40">
        <v>4902</v>
      </c>
      <c r="I467" s="33"/>
      <c r="J467" s="216"/>
      <c r="K467" s="56" t="e">
        <f t="shared" si="13"/>
        <v>#DIV/0!</v>
      </c>
      <c r="L467" s="19"/>
    </row>
    <row r="468" spans="1:12" ht="12.75" hidden="1">
      <c r="A468" s="51"/>
      <c r="B468" s="33"/>
      <c r="C468" s="33"/>
      <c r="D468" s="33"/>
      <c r="E468" s="40"/>
      <c r="F468" s="40">
        <f t="shared" si="14"/>
        <v>0</v>
      </c>
      <c r="G468" s="38" t="s">
        <v>535</v>
      </c>
      <c r="H468" s="40">
        <v>4903</v>
      </c>
      <c r="I468" s="33"/>
      <c r="J468" s="216"/>
      <c r="K468" s="56" t="e">
        <f t="shared" si="13"/>
        <v>#DIV/0!</v>
      </c>
      <c r="L468" s="19"/>
    </row>
    <row r="469" spans="1:12" ht="12.75" hidden="1">
      <c r="A469" s="51"/>
      <c r="B469" s="33"/>
      <c r="C469" s="33"/>
      <c r="D469" s="33"/>
      <c r="E469" s="40"/>
      <c r="F469" s="40">
        <f t="shared" si="14"/>
        <v>0</v>
      </c>
      <c r="G469" s="38" t="s">
        <v>538</v>
      </c>
      <c r="H469" s="40">
        <v>6215</v>
      </c>
      <c r="I469" s="33"/>
      <c r="J469" s="216"/>
      <c r="K469" s="56" t="e">
        <f t="shared" si="13"/>
        <v>#DIV/0!</v>
      </c>
      <c r="L469" s="19"/>
    </row>
    <row r="470" spans="1:12" ht="12.75" hidden="1">
      <c r="A470" s="51"/>
      <c r="B470" s="33"/>
      <c r="C470" s="33"/>
      <c r="D470" s="33"/>
      <c r="E470" s="40"/>
      <c r="F470" s="40">
        <f t="shared" si="14"/>
        <v>0</v>
      </c>
      <c r="G470" s="38" t="s">
        <v>546</v>
      </c>
      <c r="H470" s="40">
        <v>8791</v>
      </c>
      <c r="I470" s="33"/>
      <c r="J470" s="216"/>
      <c r="K470" s="56" t="e">
        <f t="shared" si="13"/>
        <v>#DIV/0!</v>
      </c>
      <c r="L470" s="19"/>
    </row>
    <row r="471" spans="1:12" ht="12.75" hidden="1">
      <c r="A471" s="51"/>
      <c r="B471" s="33"/>
      <c r="C471" s="33"/>
      <c r="D471" s="33"/>
      <c r="E471" s="40"/>
      <c r="F471" s="40">
        <f t="shared" si="14"/>
        <v>0</v>
      </c>
      <c r="G471" s="38"/>
      <c r="H471" s="35"/>
      <c r="I471" s="33"/>
      <c r="J471" s="216"/>
      <c r="K471" s="56" t="e">
        <f t="shared" si="13"/>
        <v>#DIV/0!</v>
      </c>
      <c r="L471" s="19"/>
    </row>
    <row r="472" spans="1:12" ht="12.75" hidden="1">
      <c r="A472" s="51" t="s">
        <v>833</v>
      </c>
      <c r="B472" s="33" t="s">
        <v>626</v>
      </c>
      <c r="C472" s="33" t="s">
        <v>93</v>
      </c>
      <c r="D472" s="33" t="s">
        <v>172</v>
      </c>
      <c r="E472" s="40">
        <v>116</v>
      </c>
      <c r="F472" s="40">
        <f t="shared" si="14"/>
        <v>139.2</v>
      </c>
      <c r="G472" s="38" t="s">
        <v>527</v>
      </c>
      <c r="H472" s="40">
        <v>23886</v>
      </c>
      <c r="I472" s="33"/>
      <c r="J472" s="216"/>
      <c r="K472" s="56">
        <f t="shared" si="13"/>
        <v>-100</v>
      </c>
      <c r="L472" s="19"/>
    </row>
    <row r="473" spans="1:12" ht="12.75" hidden="1">
      <c r="A473" s="51"/>
      <c r="B473" s="33"/>
      <c r="C473" s="33"/>
      <c r="D473" s="33"/>
      <c r="E473" s="40"/>
      <c r="F473" s="40">
        <f t="shared" si="14"/>
        <v>0</v>
      </c>
      <c r="G473" s="38" t="s">
        <v>528</v>
      </c>
      <c r="H473" s="40">
        <v>13706</v>
      </c>
      <c r="I473" s="33"/>
      <c r="J473" s="216"/>
      <c r="K473" s="56" t="e">
        <f t="shared" si="13"/>
        <v>#DIV/0!</v>
      </c>
      <c r="L473" s="19"/>
    </row>
    <row r="474" spans="1:12" ht="12.75" hidden="1">
      <c r="A474" s="51"/>
      <c r="B474" s="33"/>
      <c r="C474" s="33"/>
      <c r="D474" s="33"/>
      <c r="E474" s="40"/>
      <c r="F474" s="40">
        <f t="shared" si="14"/>
        <v>0</v>
      </c>
      <c r="G474" s="38" t="s">
        <v>534</v>
      </c>
      <c r="H474" s="40">
        <v>39121</v>
      </c>
      <c r="I474" s="33"/>
      <c r="J474" s="216"/>
      <c r="K474" s="56" t="e">
        <f t="shared" si="13"/>
        <v>#DIV/0!</v>
      </c>
      <c r="L474" s="19"/>
    </row>
    <row r="475" spans="1:12" ht="12.75" hidden="1">
      <c r="A475" s="51"/>
      <c r="B475" s="33"/>
      <c r="C475" s="33"/>
      <c r="D475" s="33"/>
      <c r="E475" s="40"/>
      <c r="F475" s="40">
        <f t="shared" si="14"/>
        <v>0</v>
      </c>
      <c r="G475" s="38" t="s">
        <v>540</v>
      </c>
      <c r="H475" s="40">
        <v>10678</v>
      </c>
      <c r="I475" s="33"/>
      <c r="J475" s="216"/>
      <c r="K475" s="56" t="e">
        <f t="shared" si="13"/>
        <v>#DIV/0!</v>
      </c>
      <c r="L475" s="19"/>
    </row>
    <row r="476" spans="1:12" ht="12.75" hidden="1">
      <c r="A476" s="51"/>
      <c r="B476" s="33"/>
      <c r="C476" s="33"/>
      <c r="D476" s="33"/>
      <c r="E476" s="40"/>
      <c r="F476" s="40">
        <f t="shared" si="14"/>
        <v>0</v>
      </c>
      <c r="G476" s="38"/>
      <c r="H476" s="35"/>
      <c r="I476" s="33"/>
      <c r="J476" s="216"/>
      <c r="K476" s="56" t="e">
        <f aca="true" t="shared" si="15" ref="K476:K543">(I476-E476)*100/E476</f>
        <v>#DIV/0!</v>
      </c>
      <c r="L476" s="19"/>
    </row>
    <row r="477" spans="1:12" ht="12.75" hidden="1">
      <c r="A477" s="51" t="s">
        <v>833</v>
      </c>
      <c r="B477" s="33" t="s">
        <v>630</v>
      </c>
      <c r="C477" s="33" t="s">
        <v>100</v>
      </c>
      <c r="D477" s="33" t="s">
        <v>177</v>
      </c>
      <c r="E477" s="40">
        <v>3</v>
      </c>
      <c r="F477" s="40">
        <f t="shared" si="14"/>
        <v>3.6</v>
      </c>
      <c r="G477" s="33"/>
      <c r="H477" s="33"/>
      <c r="I477" s="33"/>
      <c r="J477" s="216"/>
      <c r="K477" s="56">
        <f t="shared" si="15"/>
        <v>-100</v>
      </c>
      <c r="L477" s="19"/>
    </row>
    <row r="478" spans="1:12" ht="12.75">
      <c r="A478" s="51"/>
      <c r="B478" s="33"/>
      <c r="C478" s="33"/>
      <c r="D478" s="33"/>
      <c r="E478" s="40"/>
      <c r="F478" s="40"/>
      <c r="G478" s="33"/>
      <c r="H478" s="33"/>
      <c r="I478" s="33"/>
      <c r="J478" s="216"/>
      <c r="K478" s="56"/>
      <c r="L478" s="19"/>
    </row>
    <row r="479" spans="1:12" ht="12.75">
      <c r="A479" s="51"/>
      <c r="B479" s="33"/>
      <c r="C479" s="33" t="s">
        <v>834</v>
      </c>
      <c r="D479" s="33"/>
      <c r="E479" s="40">
        <v>422</v>
      </c>
      <c r="F479" s="40">
        <f t="shared" si="14"/>
        <v>506.4</v>
      </c>
      <c r="G479" s="33"/>
      <c r="H479" s="40">
        <f>SUM(H451:H477)</f>
        <v>278111</v>
      </c>
      <c r="I479" s="40">
        <f>D481*H479</f>
        <v>562.3739233788722</v>
      </c>
      <c r="J479" s="216">
        <f>D482*H479</f>
        <v>332207.9679164997</v>
      </c>
      <c r="K479" s="56">
        <f t="shared" si="15"/>
        <v>33.26396288598867</v>
      </c>
      <c r="L479" s="19"/>
    </row>
    <row r="480" spans="1:11" s="20" customFormat="1" ht="12.75">
      <c r="A480" s="50" t="s">
        <v>833</v>
      </c>
      <c r="B480" s="32"/>
      <c r="C480" s="32" t="s">
        <v>835</v>
      </c>
      <c r="D480" s="32"/>
      <c r="E480" s="60">
        <v>422</v>
      </c>
      <c r="F480" s="60">
        <v>506</v>
      </c>
      <c r="G480" s="34"/>
      <c r="H480" s="60">
        <v>278111</v>
      </c>
      <c r="I480" s="60">
        <f>D481*H480</f>
        <v>562.3739233788722</v>
      </c>
      <c r="J480" s="173">
        <f>D482*H480</f>
        <v>332207.9679164997</v>
      </c>
      <c r="K480" s="56">
        <f t="shared" si="15"/>
        <v>33.26396288598867</v>
      </c>
    </row>
    <row r="481" spans="1:12" ht="12.75" hidden="1">
      <c r="A481" s="51"/>
      <c r="B481" s="33"/>
      <c r="C481" s="33" t="s">
        <v>762</v>
      </c>
      <c r="D481" s="232">
        <v>0.00202212038854584</v>
      </c>
      <c r="E481" s="35"/>
      <c r="F481" s="35"/>
      <c r="G481" s="35"/>
      <c r="H481" s="35"/>
      <c r="I481" s="40"/>
      <c r="J481" s="239"/>
      <c r="K481" s="56" t="e">
        <f t="shared" si="15"/>
        <v>#DIV/0!</v>
      </c>
      <c r="L481" s="19"/>
    </row>
    <row r="482" spans="1:12" ht="12.75" hidden="1">
      <c r="A482" s="51"/>
      <c r="B482" s="33"/>
      <c r="C482" s="33" t="s">
        <v>763</v>
      </c>
      <c r="D482" s="232">
        <v>1.1945157434136</v>
      </c>
      <c r="E482" s="35"/>
      <c r="F482" s="35"/>
      <c r="G482" s="35"/>
      <c r="H482" s="35"/>
      <c r="I482" s="233"/>
      <c r="J482" s="239"/>
      <c r="K482" s="56" t="e">
        <f t="shared" si="15"/>
        <v>#DIV/0!</v>
      </c>
      <c r="L482" s="19"/>
    </row>
    <row r="483" spans="1:12" ht="12.75" hidden="1">
      <c r="A483" s="51"/>
      <c r="B483" s="33"/>
      <c r="C483" s="33" t="s">
        <v>766</v>
      </c>
      <c r="D483" s="232">
        <v>590.724345681818</v>
      </c>
      <c r="E483" s="35"/>
      <c r="F483" s="35"/>
      <c r="G483" s="35"/>
      <c r="H483" s="35"/>
      <c r="I483" s="233"/>
      <c r="J483" s="239"/>
      <c r="K483" s="56" t="e">
        <f t="shared" si="15"/>
        <v>#DIV/0!</v>
      </c>
      <c r="L483" s="19"/>
    </row>
    <row r="484" spans="1:12" ht="66.75" customHeight="1" hidden="1">
      <c r="A484" s="217" t="s">
        <v>191</v>
      </c>
      <c r="B484" s="33" t="s">
        <v>625</v>
      </c>
      <c r="C484" s="33" t="s">
        <v>1</v>
      </c>
      <c r="D484" s="218" t="s">
        <v>591</v>
      </c>
      <c r="E484" s="219" t="s">
        <v>589</v>
      </c>
      <c r="F484" s="219" t="s">
        <v>631</v>
      </c>
      <c r="G484" s="220" t="s">
        <v>592</v>
      </c>
      <c r="H484" s="221" t="s">
        <v>627</v>
      </c>
      <c r="I484" s="228" t="s">
        <v>767</v>
      </c>
      <c r="J484" s="229" t="s">
        <v>768</v>
      </c>
      <c r="K484" s="56" t="e">
        <f t="shared" si="15"/>
        <v>#VALUE!</v>
      </c>
      <c r="L484" s="19"/>
    </row>
    <row r="485" spans="1:12" ht="14.25" customHeight="1" hidden="1">
      <c r="A485" s="36" t="s">
        <v>836</v>
      </c>
      <c r="B485" s="33" t="s">
        <v>626</v>
      </c>
      <c r="C485" s="33" t="s">
        <v>94</v>
      </c>
      <c r="D485" s="33" t="s">
        <v>173</v>
      </c>
      <c r="E485" s="40">
        <v>46</v>
      </c>
      <c r="F485" s="40">
        <f aca="true" t="shared" si="16" ref="F485:F491">(E485*20%)+E485</f>
        <v>55.2</v>
      </c>
      <c r="G485" s="38" t="s">
        <v>548</v>
      </c>
      <c r="H485" s="40">
        <v>32981</v>
      </c>
      <c r="I485" s="33"/>
      <c r="J485" s="41"/>
      <c r="K485" s="56">
        <f t="shared" si="15"/>
        <v>-100</v>
      </c>
      <c r="L485" s="19"/>
    </row>
    <row r="486" spans="1:12" ht="13.5" customHeight="1" hidden="1">
      <c r="A486" s="36" t="s">
        <v>836</v>
      </c>
      <c r="B486" s="33" t="s">
        <v>626</v>
      </c>
      <c r="C486" s="33" t="s">
        <v>108</v>
      </c>
      <c r="D486" s="33" t="s">
        <v>173</v>
      </c>
      <c r="E486" s="40">
        <v>348</v>
      </c>
      <c r="F486" s="40">
        <f t="shared" si="16"/>
        <v>417.6</v>
      </c>
      <c r="G486" s="38" t="s">
        <v>549</v>
      </c>
      <c r="H486" s="40">
        <v>5027</v>
      </c>
      <c r="I486" s="40"/>
      <c r="J486" s="41"/>
      <c r="K486" s="56">
        <f t="shared" si="15"/>
        <v>-100</v>
      </c>
      <c r="L486" s="19"/>
    </row>
    <row r="487" spans="1:12" ht="13.5" customHeight="1" hidden="1">
      <c r="A487" s="36" t="s">
        <v>836</v>
      </c>
      <c r="B487" s="33" t="s">
        <v>626</v>
      </c>
      <c r="C487" s="33" t="s">
        <v>106</v>
      </c>
      <c r="D487" s="33" t="s">
        <v>181</v>
      </c>
      <c r="E487" s="40">
        <v>1</v>
      </c>
      <c r="F487" s="40">
        <f t="shared" si="16"/>
        <v>1.2</v>
      </c>
      <c r="G487" s="38" t="s">
        <v>550</v>
      </c>
      <c r="H487" s="40">
        <v>3926</v>
      </c>
      <c r="I487" s="40"/>
      <c r="J487" s="41"/>
      <c r="K487" s="56">
        <f t="shared" si="15"/>
        <v>-100</v>
      </c>
      <c r="L487" s="19"/>
    </row>
    <row r="488" spans="1:12" ht="13.5" customHeight="1" hidden="1">
      <c r="A488" s="36" t="s">
        <v>836</v>
      </c>
      <c r="B488" s="33" t="s">
        <v>626</v>
      </c>
      <c r="C488" s="33" t="s">
        <v>103</v>
      </c>
      <c r="D488" s="33" t="s">
        <v>179</v>
      </c>
      <c r="E488" s="40">
        <v>14</v>
      </c>
      <c r="F488" s="40">
        <f t="shared" si="16"/>
        <v>16.8</v>
      </c>
      <c r="G488" s="38" t="s">
        <v>551</v>
      </c>
      <c r="H488" s="40">
        <v>30704</v>
      </c>
      <c r="I488" s="40"/>
      <c r="J488" s="41"/>
      <c r="K488" s="56">
        <f t="shared" si="15"/>
        <v>-100</v>
      </c>
      <c r="L488" s="19"/>
    </row>
    <row r="489" spans="1:12" ht="13.5" customHeight="1" hidden="1">
      <c r="A489" s="36" t="s">
        <v>836</v>
      </c>
      <c r="B489" s="33" t="s">
        <v>630</v>
      </c>
      <c r="C489" s="33" t="s">
        <v>96</v>
      </c>
      <c r="D489" s="33" t="s">
        <v>175</v>
      </c>
      <c r="E489" s="40">
        <v>1</v>
      </c>
      <c r="F489" s="40">
        <f t="shared" si="16"/>
        <v>1.2</v>
      </c>
      <c r="G489" s="38" t="s">
        <v>552</v>
      </c>
      <c r="H489" s="40">
        <v>46819</v>
      </c>
      <c r="I489" s="40"/>
      <c r="J489" s="41"/>
      <c r="K489" s="56">
        <f t="shared" si="15"/>
        <v>-100</v>
      </c>
      <c r="L489" s="19"/>
    </row>
    <row r="490" spans="1:12" ht="13.5" customHeight="1" hidden="1">
      <c r="A490" s="36" t="s">
        <v>836</v>
      </c>
      <c r="B490" s="33" t="s">
        <v>630</v>
      </c>
      <c r="C490" s="33" t="s">
        <v>97</v>
      </c>
      <c r="D490" s="33" t="s">
        <v>175</v>
      </c>
      <c r="E490" s="40">
        <v>33</v>
      </c>
      <c r="F490" s="40">
        <f t="shared" si="16"/>
        <v>39.6</v>
      </c>
      <c r="G490" s="38" t="s">
        <v>553</v>
      </c>
      <c r="H490" s="40">
        <v>5684</v>
      </c>
      <c r="I490" s="40"/>
      <c r="J490" s="41"/>
      <c r="K490" s="56">
        <f t="shared" si="15"/>
        <v>-100</v>
      </c>
      <c r="L490" s="19"/>
    </row>
    <row r="491" spans="1:12" ht="13.5" customHeight="1" hidden="1">
      <c r="A491" s="36" t="s">
        <v>836</v>
      </c>
      <c r="B491" s="33" t="s">
        <v>630</v>
      </c>
      <c r="C491" s="33" t="s">
        <v>104</v>
      </c>
      <c r="D491" s="33" t="s">
        <v>179</v>
      </c>
      <c r="E491" s="40">
        <v>28</v>
      </c>
      <c r="F491" s="40">
        <f t="shared" si="16"/>
        <v>33.6</v>
      </c>
      <c r="G491" s="38" t="s">
        <v>554</v>
      </c>
      <c r="H491" s="40">
        <v>5046</v>
      </c>
      <c r="I491" s="40"/>
      <c r="J491" s="41"/>
      <c r="K491" s="56">
        <f t="shared" si="15"/>
        <v>-100</v>
      </c>
      <c r="L491" s="19"/>
    </row>
    <row r="492" spans="1:12" ht="13.5" customHeight="1" hidden="1">
      <c r="A492" s="36"/>
      <c r="B492" s="33"/>
      <c r="C492" s="33"/>
      <c r="D492" s="33"/>
      <c r="E492" s="33"/>
      <c r="F492" s="33"/>
      <c r="G492" s="38" t="s">
        <v>555</v>
      </c>
      <c r="H492" s="40">
        <v>7626</v>
      </c>
      <c r="I492" s="40"/>
      <c r="J492" s="41"/>
      <c r="K492" s="56" t="e">
        <f t="shared" si="15"/>
        <v>#DIV/0!</v>
      </c>
      <c r="L492" s="19"/>
    </row>
    <row r="493" spans="1:12" ht="13.5" customHeight="1" hidden="1">
      <c r="A493" s="51"/>
      <c r="B493" s="33"/>
      <c r="C493" s="33"/>
      <c r="D493" s="33"/>
      <c r="E493" s="33"/>
      <c r="F493" s="33"/>
      <c r="G493" s="38" t="s">
        <v>556</v>
      </c>
      <c r="H493" s="40">
        <v>5692</v>
      </c>
      <c r="I493" s="40"/>
      <c r="J493" s="41"/>
      <c r="K493" s="56" t="e">
        <f t="shared" si="15"/>
        <v>#DIV/0!</v>
      </c>
      <c r="L493" s="19"/>
    </row>
    <row r="494" spans="1:12" ht="13.5" customHeight="1" hidden="1">
      <c r="A494" s="51"/>
      <c r="B494" s="33"/>
      <c r="C494" s="33"/>
      <c r="D494" s="33"/>
      <c r="E494" s="33"/>
      <c r="F494" s="33"/>
      <c r="G494" s="38" t="s">
        <v>557</v>
      </c>
      <c r="H494" s="40">
        <v>28683</v>
      </c>
      <c r="I494" s="40"/>
      <c r="J494" s="41"/>
      <c r="K494" s="56" t="e">
        <f t="shared" si="15"/>
        <v>#DIV/0!</v>
      </c>
      <c r="L494" s="19"/>
    </row>
    <row r="495" spans="1:12" ht="13.5" customHeight="1" hidden="1">
      <c r="A495" s="51"/>
      <c r="B495" s="33"/>
      <c r="C495" s="33"/>
      <c r="D495" s="33"/>
      <c r="E495" s="33"/>
      <c r="F495" s="33"/>
      <c r="G495" s="38" t="s">
        <v>558</v>
      </c>
      <c r="H495" s="40">
        <v>4822</v>
      </c>
      <c r="I495" s="40"/>
      <c r="J495" s="41"/>
      <c r="K495" s="56" t="e">
        <f t="shared" si="15"/>
        <v>#DIV/0!</v>
      </c>
      <c r="L495" s="19"/>
    </row>
    <row r="496" spans="1:12" ht="13.5" customHeight="1" hidden="1">
      <c r="A496" s="51"/>
      <c r="B496" s="33"/>
      <c r="C496" s="33"/>
      <c r="D496" s="33"/>
      <c r="E496" s="33"/>
      <c r="F496" s="33"/>
      <c r="G496" s="38" t="s">
        <v>559</v>
      </c>
      <c r="H496" s="40">
        <v>3803</v>
      </c>
      <c r="I496" s="40"/>
      <c r="J496" s="41"/>
      <c r="K496" s="56" t="e">
        <f t="shared" si="15"/>
        <v>#DIV/0!</v>
      </c>
      <c r="L496" s="19"/>
    </row>
    <row r="497" spans="1:12" ht="13.5" customHeight="1" hidden="1">
      <c r="A497" s="36"/>
      <c r="B497" s="33"/>
      <c r="C497" s="33"/>
      <c r="D497" s="33"/>
      <c r="E497" s="40"/>
      <c r="F497" s="40">
        <f aca="true" t="shared" si="17" ref="F497:F505">(E497*20%)+E497</f>
        <v>0</v>
      </c>
      <c r="G497" s="38" t="s">
        <v>560</v>
      </c>
      <c r="H497" s="40">
        <v>23413</v>
      </c>
      <c r="I497" s="40"/>
      <c r="J497" s="41"/>
      <c r="K497" s="56" t="e">
        <f t="shared" si="15"/>
        <v>#DIV/0!</v>
      </c>
      <c r="L497" s="19"/>
    </row>
    <row r="498" spans="1:12" ht="13.5" customHeight="1" hidden="1">
      <c r="A498" s="36"/>
      <c r="B498" s="33"/>
      <c r="C498" s="33"/>
      <c r="D498" s="33"/>
      <c r="E498" s="40"/>
      <c r="F498" s="40">
        <f t="shared" si="17"/>
        <v>0</v>
      </c>
      <c r="G498" s="38" t="s">
        <v>561</v>
      </c>
      <c r="H498" s="40">
        <v>3830</v>
      </c>
      <c r="I498" s="40"/>
      <c r="J498" s="41"/>
      <c r="K498" s="56" t="e">
        <f t="shared" si="15"/>
        <v>#DIV/0!</v>
      </c>
      <c r="L498" s="19"/>
    </row>
    <row r="499" spans="1:12" ht="13.5" customHeight="1" hidden="1">
      <c r="A499" s="36"/>
      <c r="B499" s="33"/>
      <c r="C499" s="33"/>
      <c r="D499" s="33"/>
      <c r="E499" s="40"/>
      <c r="F499" s="40">
        <f t="shared" si="17"/>
        <v>0</v>
      </c>
      <c r="G499" s="38" t="s">
        <v>562</v>
      </c>
      <c r="H499" s="40">
        <v>6491</v>
      </c>
      <c r="I499" s="40"/>
      <c r="J499" s="41"/>
      <c r="K499" s="56" t="e">
        <f t="shared" si="15"/>
        <v>#DIV/0!</v>
      </c>
      <c r="L499" s="19"/>
    </row>
    <row r="500" spans="1:12" ht="13.5" customHeight="1" hidden="1">
      <c r="A500" s="36"/>
      <c r="B500" s="33"/>
      <c r="C500" s="33"/>
      <c r="D500" s="33"/>
      <c r="E500" s="35"/>
      <c r="F500" s="40">
        <f t="shared" si="17"/>
        <v>0</v>
      </c>
      <c r="G500" s="38" t="s">
        <v>563</v>
      </c>
      <c r="H500" s="40">
        <v>16759</v>
      </c>
      <c r="I500" s="40"/>
      <c r="J500" s="41"/>
      <c r="K500" s="56" t="e">
        <f t="shared" si="15"/>
        <v>#DIV/0!</v>
      </c>
      <c r="L500" s="19"/>
    </row>
    <row r="501" spans="1:12" ht="13.5" customHeight="1" hidden="1">
      <c r="A501" s="36"/>
      <c r="B501" s="33"/>
      <c r="C501" s="33"/>
      <c r="D501" s="33"/>
      <c r="E501" s="35"/>
      <c r="F501" s="40">
        <f t="shared" si="17"/>
        <v>0</v>
      </c>
      <c r="G501" s="38" t="s">
        <v>564</v>
      </c>
      <c r="H501" s="40">
        <v>119313</v>
      </c>
      <c r="I501" s="40"/>
      <c r="J501" s="41"/>
      <c r="K501" s="56" t="e">
        <f t="shared" si="15"/>
        <v>#DIV/0!</v>
      </c>
      <c r="L501" s="19"/>
    </row>
    <row r="502" spans="1:12" ht="13.5" customHeight="1" hidden="1">
      <c r="A502" s="36"/>
      <c r="B502" s="33"/>
      <c r="C502" s="33"/>
      <c r="D502" s="33"/>
      <c r="E502" s="35"/>
      <c r="F502" s="40">
        <f t="shared" si="17"/>
        <v>0</v>
      </c>
      <c r="G502" s="38" t="s">
        <v>565</v>
      </c>
      <c r="H502" s="40">
        <v>7997</v>
      </c>
      <c r="I502" s="40"/>
      <c r="J502" s="41"/>
      <c r="K502" s="56" t="e">
        <f t="shared" si="15"/>
        <v>#DIV/0!</v>
      </c>
      <c r="L502" s="19"/>
    </row>
    <row r="503" spans="1:12" ht="13.5" customHeight="1">
      <c r="A503" s="36"/>
      <c r="B503" s="33"/>
      <c r="C503" s="33"/>
      <c r="D503" s="33"/>
      <c r="E503" s="35"/>
      <c r="F503" s="40"/>
      <c r="G503" s="38"/>
      <c r="H503" s="40"/>
      <c r="I503" s="40"/>
      <c r="J503" s="41"/>
      <c r="K503" s="56"/>
      <c r="L503" s="19"/>
    </row>
    <row r="504" spans="1:12" ht="13.5" customHeight="1">
      <c r="A504" s="51"/>
      <c r="B504" s="33"/>
      <c r="C504" s="33" t="s">
        <v>837</v>
      </c>
      <c r="D504" s="33"/>
      <c r="E504" s="40">
        <v>483</v>
      </c>
      <c r="F504" s="40">
        <f t="shared" si="17"/>
        <v>579.6</v>
      </c>
      <c r="G504" s="38"/>
      <c r="H504" s="40">
        <f>SUM(H485:H502)</f>
        <v>358616</v>
      </c>
      <c r="I504" s="230">
        <f>D506*H504</f>
        <v>725.164725258755</v>
      </c>
      <c r="J504" s="216">
        <f>D507*H504</f>
        <v>428372.4578400116</v>
      </c>
      <c r="K504" s="56">
        <f t="shared" si="15"/>
        <v>50.13762427717494</v>
      </c>
      <c r="L504" s="19"/>
    </row>
    <row r="505" spans="1:11" s="20" customFormat="1" ht="12.75">
      <c r="A505" s="31" t="s">
        <v>836</v>
      </c>
      <c r="B505" s="32"/>
      <c r="C505" s="32" t="s">
        <v>838</v>
      </c>
      <c r="D505" s="32"/>
      <c r="E505" s="60">
        <v>483</v>
      </c>
      <c r="F505" s="60">
        <f t="shared" si="17"/>
        <v>579.6</v>
      </c>
      <c r="G505" s="34"/>
      <c r="H505" s="60">
        <v>358616</v>
      </c>
      <c r="I505" s="238">
        <f>D506*H505</f>
        <v>725.164725258755</v>
      </c>
      <c r="J505" s="173">
        <f>D507*H505</f>
        <v>428372.4578400116</v>
      </c>
      <c r="K505" s="56">
        <f t="shared" si="15"/>
        <v>50.13762427717494</v>
      </c>
    </row>
    <row r="506" spans="1:12" ht="12.75" hidden="1">
      <c r="A506" s="51"/>
      <c r="B506" s="33"/>
      <c r="C506" s="33" t="s">
        <v>762</v>
      </c>
      <c r="D506" s="232">
        <v>0.00202212038854584</v>
      </c>
      <c r="E506" s="35"/>
      <c r="F506" s="35"/>
      <c r="G506" s="35"/>
      <c r="H506" s="35"/>
      <c r="I506" s="40"/>
      <c r="J506" s="239"/>
      <c r="K506" s="56" t="e">
        <f t="shared" si="15"/>
        <v>#DIV/0!</v>
      </c>
      <c r="L506" s="19"/>
    </row>
    <row r="507" spans="1:12" ht="12.75" hidden="1">
      <c r="A507" s="51"/>
      <c r="B507" s="33"/>
      <c r="C507" s="33" t="s">
        <v>763</v>
      </c>
      <c r="D507" s="232">
        <v>1.1945157434136</v>
      </c>
      <c r="E507" s="35"/>
      <c r="F507" s="35"/>
      <c r="G507" s="35"/>
      <c r="H507" s="35"/>
      <c r="I507" s="233"/>
      <c r="J507" s="239"/>
      <c r="K507" s="56" t="e">
        <f t="shared" si="15"/>
        <v>#DIV/0!</v>
      </c>
      <c r="L507" s="19"/>
    </row>
    <row r="508" spans="1:12" ht="12.75" hidden="1">
      <c r="A508" s="51"/>
      <c r="B508" s="33"/>
      <c r="C508" s="33" t="s">
        <v>766</v>
      </c>
      <c r="D508" s="232">
        <v>590.724345681818</v>
      </c>
      <c r="E508" s="35"/>
      <c r="F508" s="35"/>
      <c r="G508" s="35"/>
      <c r="H508" s="35"/>
      <c r="I508" s="233"/>
      <c r="J508" s="239"/>
      <c r="K508" s="56" t="e">
        <f t="shared" si="15"/>
        <v>#DIV/0!</v>
      </c>
      <c r="L508" s="19"/>
    </row>
    <row r="509" spans="1:12" ht="66.75" customHeight="1" hidden="1">
      <c r="A509" s="217" t="s">
        <v>191</v>
      </c>
      <c r="B509" s="33" t="s">
        <v>625</v>
      </c>
      <c r="C509" s="33" t="s">
        <v>1</v>
      </c>
      <c r="D509" s="218" t="s">
        <v>591</v>
      </c>
      <c r="E509" s="219" t="s">
        <v>589</v>
      </c>
      <c r="F509" s="219" t="s">
        <v>631</v>
      </c>
      <c r="G509" s="220" t="s">
        <v>592</v>
      </c>
      <c r="H509" s="221" t="s">
        <v>627</v>
      </c>
      <c r="I509" s="228" t="s">
        <v>767</v>
      </c>
      <c r="J509" s="229" t="s">
        <v>768</v>
      </c>
      <c r="K509" s="56" t="e">
        <f t="shared" si="15"/>
        <v>#VALUE!</v>
      </c>
      <c r="L509" s="19"/>
    </row>
    <row r="510" spans="1:12" ht="14.25" customHeight="1" hidden="1">
      <c r="A510" s="36" t="s">
        <v>839</v>
      </c>
      <c r="B510" s="37" t="s">
        <v>769</v>
      </c>
      <c r="C510" s="13" t="s">
        <v>79</v>
      </c>
      <c r="D510" s="13" t="s">
        <v>163</v>
      </c>
      <c r="E510" s="14">
        <v>98</v>
      </c>
      <c r="F510" s="14">
        <f>(E510*20%)+E510</f>
        <v>117.6</v>
      </c>
      <c r="G510" s="175" t="s">
        <v>566</v>
      </c>
      <c r="H510" s="14">
        <v>13923</v>
      </c>
      <c r="I510" s="33"/>
      <c r="J510" s="41"/>
      <c r="K510" s="56">
        <f t="shared" si="15"/>
        <v>-100</v>
      </c>
      <c r="L510" s="19"/>
    </row>
    <row r="511" spans="1:12" ht="14.25" customHeight="1" hidden="1">
      <c r="A511" s="36"/>
      <c r="B511" s="37"/>
      <c r="C511" s="13"/>
      <c r="D511" s="13"/>
      <c r="E511" s="14"/>
      <c r="F511" s="14"/>
      <c r="G511" s="175" t="s">
        <v>567</v>
      </c>
      <c r="H511" s="14">
        <v>11274</v>
      </c>
      <c r="I511" s="33"/>
      <c r="J511" s="41"/>
      <c r="K511" s="56" t="e">
        <f t="shared" si="15"/>
        <v>#DIV/0!</v>
      </c>
      <c r="L511" s="19"/>
    </row>
    <row r="512" spans="1:12" ht="14.25" customHeight="1" hidden="1">
      <c r="A512" s="36"/>
      <c r="B512" s="37"/>
      <c r="C512" s="13"/>
      <c r="D512" s="13"/>
      <c r="E512" s="14"/>
      <c r="F512" s="14"/>
      <c r="G512" s="175" t="s">
        <v>568</v>
      </c>
      <c r="H512" s="14">
        <v>23380</v>
      </c>
      <c r="I512" s="33"/>
      <c r="J512" s="41"/>
      <c r="K512" s="56" t="e">
        <f t="shared" si="15"/>
        <v>#DIV/0!</v>
      </c>
      <c r="L512" s="19"/>
    </row>
    <row r="513" spans="1:12" ht="13.5" customHeight="1" hidden="1">
      <c r="A513" s="36"/>
      <c r="B513" s="33"/>
      <c r="C513" s="13"/>
      <c r="D513" s="13"/>
      <c r="E513" s="14"/>
      <c r="F513" s="14"/>
      <c r="G513" s="175" t="s">
        <v>569</v>
      </c>
      <c r="H513" s="14">
        <v>25172</v>
      </c>
      <c r="I513" s="33"/>
      <c r="J513" s="41"/>
      <c r="K513" s="56" t="e">
        <f t="shared" si="15"/>
        <v>#DIV/0!</v>
      </c>
      <c r="L513" s="19"/>
    </row>
    <row r="514" spans="1:12" ht="15" hidden="1">
      <c r="A514" s="36"/>
      <c r="B514" s="33"/>
      <c r="C514" s="13"/>
      <c r="D514" s="13"/>
      <c r="E514" s="14"/>
      <c r="F514" s="14"/>
      <c r="G514" s="175" t="s">
        <v>570</v>
      </c>
      <c r="H514" s="14">
        <v>69872</v>
      </c>
      <c r="I514" s="33"/>
      <c r="J514" s="41"/>
      <c r="K514" s="56" t="e">
        <f t="shared" si="15"/>
        <v>#DIV/0!</v>
      </c>
      <c r="L514" s="19"/>
    </row>
    <row r="515" spans="1:12" ht="15" hidden="1">
      <c r="A515" s="36"/>
      <c r="B515" s="33"/>
      <c r="C515" s="13"/>
      <c r="D515" s="13"/>
      <c r="E515" s="14"/>
      <c r="F515" s="14"/>
      <c r="G515" s="175" t="s">
        <v>571</v>
      </c>
      <c r="H515" s="14">
        <v>19344</v>
      </c>
      <c r="I515" s="33"/>
      <c r="J515" s="41"/>
      <c r="K515" s="56" t="e">
        <f t="shared" si="15"/>
        <v>#DIV/0!</v>
      </c>
      <c r="L515" s="19"/>
    </row>
    <row r="516" spans="1:12" ht="15" hidden="1">
      <c r="A516" s="36"/>
      <c r="B516" s="33"/>
      <c r="C516" s="13"/>
      <c r="D516" s="13"/>
      <c r="E516" s="14"/>
      <c r="F516" s="14"/>
      <c r="G516" s="175" t="s">
        <v>572</v>
      </c>
      <c r="H516" s="14">
        <v>9957</v>
      </c>
      <c r="I516" s="33"/>
      <c r="J516" s="41"/>
      <c r="K516" s="56" t="e">
        <f t="shared" si="15"/>
        <v>#DIV/0!</v>
      </c>
      <c r="L516" s="19"/>
    </row>
    <row r="517" spans="1:12" ht="15">
      <c r="A517" s="36"/>
      <c r="B517" s="33"/>
      <c r="C517" s="13"/>
      <c r="D517" s="13"/>
      <c r="E517" s="14"/>
      <c r="F517" s="14"/>
      <c r="G517" s="175"/>
      <c r="H517" s="14"/>
      <c r="I517" s="33"/>
      <c r="J517" s="41"/>
      <c r="K517" s="56"/>
      <c r="L517" s="19"/>
    </row>
    <row r="518" spans="1:12" ht="12.75">
      <c r="A518" s="36"/>
      <c r="B518" s="33"/>
      <c r="C518" s="33" t="s">
        <v>840</v>
      </c>
      <c r="D518" s="33"/>
      <c r="E518" s="40">
        <f>SUM(E510:E516)</f>
        <v>98</v>
      </c>
      <c r="F518" s="40">
        <f>(E518*20%)+E518</f>
        <v>117.6</v>
      </c>
      <c r="G518" s="38"/>
      <c r="H518" s="40">
        <f>SUM(H510:H516)</f>
        <v>172922</v>
      </c>
      <c r="I518" s="40">
        <f>D520*H518</f>
        <v>349.66910182812376</v>
      </c>
      <c r="J518" s="216">
        <f>D521*H518</f>
        <v>206558.05138256654</v>
      </c>
      <c r="K518" s="56">
        <f t="shared" si="15"/>
        <v>256.8052059470651</v>
      </c>
      <c r="L518" s="19"/>
    </row>
    <row r="519" spans="1:11" s="20" customFormat="1" ht="12.75">
      <c r="A519" s="31" t="s">
        <v>839</v>
      </c>
      <c r="B519" s="32"/>
      <c r="C519" s="32" t="s">
        <v>850</v>
      </c>
      <c r="D519" s="32"/>
      <c r="E519" s="60">
        <f>SUM(E510:E516)</f>
        <v>98</v>
      </c>
      <c r="F519" s="60">
        <f>(E519*20%)+E519</f>
        <v>117.6</v>
      </c>
      <c r="G519" s="34"/>
      <c r="H519" s="60">
        <f>SUM(H510:H516)</f>
        <v>172922</v>
      </c>
      <c r="I519" s="60">
        <f>D520*H519</f>
        <v>349.66910182812376</v>
      </c>
      <c r="J519" s="173">
        <f>D521*H519</f>
        <v>206558.05138256654</v>
      </c>
      <c r="K519" s="56">
        <f t="shared" si="15"/>
        <v>256.8052059470651</v>
      </c>
    </row>
    <row r="520" spans="1:12" ht="12.75" hidden="1">
      <c r="A520" s="51"/>
      <c r="B520" s="33"/>
      <c r="C520" s="33" t="s">
        <v>762</v>
      </c>
      <c r="D520" s="232">
        <v>0.00202212038854584</v>
      </c>
      <c r="E520" s="35"/>
      <c r="F520" s="35"/>
      <c r="G520" s="35"/>
      <c r="H520" s="35"/>
      <c r="I520" s="40"/>
      <c r="J520" s="239"/>
      <c r="K520" s="56" t="e">
        <f t="shared" si="15"/>
        <v>#DIV/0!</v>
      </c>
      <c r="L520" s="19"/>
    </row>
    <row r="521" spans="1:12" ht="12.75" hidden="1">
      <c r="A521" s="51"/>
      <c r="B521" s="33"/>
      <c r="C521" s="33" t="s">
        <v>763</v>
      </c>
      <c r="D521" s="232">
        <v>1.1945157434136</v>
      </c>
      <c r="E521" s="35"/>
      <c r="F521" s="35"/>
      <c r="G521" s="35"/>
      <c r="H521" s="35"/>
      <c r="I521" s="233"/>
      <c r="J521" s="239"/>
      <c r="K521" s="56" t="e">
        <f t="shared" si="15"/>
        <v>#DIV/0!</v>
      </c>
      <c r="L521" s="19"/>
    </row>
    <row r="522" spans="1:12" ht="12.75" hidden="1">
      <c r="A522" s="51"/>
      <c r="B522" s="33"/>
      <c r="C522" s="33" t="s">
        <v>766</v>
      </c>
      <c r="D522" s="232">
        <v>590.724345681818</v>
      </c>
      <c r="E522" s="35"/>
      <c r="F522" s="35"/>
      <c r="G522" s="35"/>
      <c r="H522" s="35"/>
      <c r="I522" s="233"/>
      <c r="J522" s="239"/>
      <c r="K522" s="56" t="e">
        <f t="shared" si="15"/>
        <v>#DIV/0!</v>
      </c>
      <c r="L522" s="19"/>
    </row>
    <row r="523" spans="1:12" ht="66.75" customHeight="1" hidden="1">
      <c r="A523" s="217" t="s">
        <v>191</v>
      </c>
      <c r="B523" s="33" t="s">
        <v>625</v>
      </c>
      <c r="C523" s="33" t="s">
        <v>1</v>
      </c>
      <c r="D523" s="218" t="s">
        <v>591</v>
      </c>
      <c r="E523" s="219" t="s">
        <v>589</v>
      </c>
      <c r="F523" s="219" t="s">
        <v>631</v>
      </c>
      <c r="G523" s="220" t="s">
        <v>592</v>
      </c>
      <c r="H523" s="221" t="s">
        <v>627</v>
      </c>
      <c r="I523" s="228" t="s">
        <v>767</v>
      </c>
      <c r="J523" s="229" t="s">
        <v>768</v>
      </c>
      <c r="K523" s="56" t="e">
        <f t="shared" si="15"/>
        <v>#VALUE!</v>
      </c>
      <c r="L523" s="19"/>
    </row>
    <row r="524" spans="1:12" ht="14.25" customHeight="1" hidden="1">
      <c r="A524" s="36" t="s">
        <v>843</v>
      </c>
      <c r="B524" s="37" t="s">
        <v>626</v>
      </c>
      <c r="C524" s="13" t="s">
        <v>46</v>
      </c>
      <c r="D524" s="13" t="s">
        <v>143</v>
      </c>
      <c r="E524" s="14">
        <v>59</v>
      </c>
      <c r="F524" s="14">
        <f>(E524*20%)+E524</f>
        <v>70.8</v>
      </c>
      <c r="G524" s="175" t="s">
        <v>573</v>
      </c>
      <c r="H524" s="14">
        <v>3561</v>
      </c>
      <c r="I524" s="33"/>
      <c r="J524" s="41"/>
      <c r="K524" s="56">
        <f t="shared" si="15"/>
        <v>-100</v>
      </c>
      <c r="L524" s="19"/>
    </row>
    <row r="525" spans="1:12" ht="13.5" customHeight="1" hidden="1">
      <c r="A525" s="36" t="s">
        <v>843</v>
      </c>
      <c r="B525" s="33" t="s">
        <v>626</v>
      </c>
      <c r="C525" s="13" t="s">
        <v>47</v>
      </c>
      <c r="D525" s="13" t="s">
        <v>143</v>
      </c>
      <c r="E525" s="14">
        <v>190</v>
      </c>
      <c r="F525" s="14">
        <f>(E525*20%)+E525</f>
        <v>228</v>
      </c>
      <c r="G525" s="175" t="s">
        <v>574</v>
      </c>
      <c r="H525" s="14">
        <v>2453</v>
      </c>
      <c r="I525" s="33"/>
      <c r="J525" s="41"/>
      <c r="K525" s="56">
        <f t="shared" si="15"/>
        <v>-100</v>
      </c>
      <c r="L525" s="19"/>
    </row>
    <row r="526" spans="1:12" ht="15" hidden="1">
      <c r="A526" s="36" t="s">
        <v>843</v>
      </c>
      <c r="B526" s="33" t="s">
        <v>630</v>
      </c>
      <c r="C526" s="13" t="s">
        <v>44</v>
      </c>
      <c r="D526" s="13" t="s">
        <v>143</v>
      </c>
      <c r="E526" s="14">
        <v>31</v>
      </c>
      <c r="F526" s="14">
        <f>(E526*20%)+E526</f>
        <v>37.2</v>
      </c>
      <c r="G526" s="175" t="s">
        <v>575</v>
      </c>
      <c r="H526" s="14">
        <v>16655</v>
      </c>
      <c r="I526" s="33"/>
      <c r="J526" s="41"/>
      <c r="K526" s="56">
        <f t="shared" si="15"/>
        <v>-100</v>
      </c>
      <c r="L526" s="19"/>
    </row>
    <row r="527" spans="1:12" ht="15" hidden="1">
      <c r="A527" s="36" t="s">
        <v>843</v>
      </c>
      <c r="B527" s="33" t="s">
        <v>630</v>
      </c>
      <c r="C527" s="13" t="s">
        <v>95</v>
      </c>
      <c r="D527" s="13" t="s">
        <v>174</v>
      </c>
      <c r="E527" s="14">
        <v>1</v>
      </c>
      <c r="F527" s="14">
        <f>(E527*20%)+E527</f>
        <v>1.2</v>
      </c>
      <c r="G527" s="175" t="s">
        <v>576</v>
      </c>
      <c r="H527" s="14">
        <v>3162</v>
      </c>
      <c r="I527" s="33"/>
      <c r="J527" s="41"/>
      <c r="K527" s="56">
        <f t="shared" si="15"/>
        <v>-100</v>
      </c>
      <c r="L527" s="19"/>
    </row>
    <row r="528" spans="1:12" ht="15" hidden="1">
      <c r="A528" s="36"/>
      <c r="B528" s="33"/>
      <c r="C528" s="13"/>
      <c r="D528" s="13"/>
      <c r="E528" s="14"/>
      <c r="F528" s="14"/>
      <c r="G528" s="175" t="s">
        <v>577</v>
      </c>
      <c r="H528" s="14">
        <v>3337</v>
      </c>
      <c r="I528" s="33"/>
      <c r="J528" s="41"/>
      <c r="K528" s="56" t="e">
        <f t="shared" si="15"/>
        <v>#DIV/0!</v>
      </c>
      <c r="L528" s="19"/>
    </row>
    <row r="529" spans="1:12" ht="15" hidden="1">
      <c r="A529" s="36"/>
      <c r="B529" s="33"/>
      <c r="C529" s="13"/>
      <c r="D529" s="13"/>
      <c r="E529" s="14"/>
      <c r="F529" s="14"/>
      <c r="G529" s="175" t="s">
        <v>578</v>
      </c>
      <c r="H529" s="14">
        <v>31816</v>
      </c>
      <c r="I529" s="33"/>
      <c r="J529" s="41"/>
      <c r="K529" s="56" t="e">
        <f t="shared" si="15"/>
        <v>#DIV/0!</v>
      </c>
      <c r="L529" s="19"/>
    </row>
    <row r="530" spans="1:12" ht="15" hidden="1">
      <c r="A530" s="36"/>
      <c r="B530" s="33"/>
      <c r="C530" s="13"/>
      <c r="D530" s="13"/>
      <c r="E530" s="14"/>
      <c r="F530" s="14"/>
      <c r="G530" s="175" t="s">
        <v>579</v>
      </c>
      <c r="H530" s="14">
        <v>12324</v>
      </c>
      <c r="I530" s="33"/>
      <c r="J530" s="41"/>
      <c r="K530" s="56" t="e">
        <f t="shared" si="15"/>
        <v>#DIV/0!</v>
      </c>
      <c r="L530" s="19"/>
    </row>
    <row r="531" spans="1:12" ht="15" hidden="1">
      <c r="A531" s="36"/>
      <c r="B531" s="33"/>
      <c r="C531" s="13"/>
      <c r="D531" s="13"/>
      <c r="E531" s="14"/>
      <c r="F531" s="14"/>
      <c r="G531" s="175" t="s">
        <v>580</v>
      </c>
      <c r="H531" s="14">
        <v>3973</v>
      </c>
      <c r="I531" s="33"/>
      <c r="J531" s="41"/>
      <c r="K531" s="56" t="e">
        <f t="shared" si="15"/>
        <v>#DIV/0!</v>
      </c>
      <c r="L531" s="19"/>
    </row>
    <row r="532" spans="1:12" ht="15" hidden="1">
      <c r="A532" s="36"/>
      <c r="B532" s="33"/>
      <c r="C532" s="13"/>
      <c r="D532" s="13"/>
      <c r="E532" s="14"/>
      <c r="F532" s="14"/>
      <c r="G532" s="175" t="s">
        <v>581</v>
      </c>
      <c r="H532" s="14">
        <v>5160</v>
      </c>
      <c r="I532" s="33"/>
      <c r="J532" s="41"/>
      <c r="K532" s="56" t="e">
        <f t="shared" si="15"/>
        <v>#DIV/0!</v>
      </c>
      <c r="L532" s="25"/>
    </row>
    <row r="533" spans="1:12" ht="15" hidden="1">
      <c r="A533" s="36"/>
      <c r="B533" s="33"/>
      <c r="C533" s="13"/>
      <c r="D533" s="13"/>
      <c r="E533" s="14"/>
      <c r="F533" s="14"/>
      <c r="G533" s="175" t="s">
        <v>582</v>
      </c>
      <c r="H533" s="14">
        <v>13169</v>
      </c>
      <c r="I533" s="33"/>
      <c r="J533" s="41"/>
      <c r="K533" s="56" t="e">
        <f t="shared" si="15"/>
        <v>#DIV/0!</v>
      </c>
      <c r="L533" s="19"/>
    </row>
    <row r="534" spans="1:12" ht="15" hidden="1">
      <c r="A534" s="36"/>
      <c r="B534" s="33"/>
      <c r="C534" s="13"/>
      <c r="D534" s="13"/>
      <c r="E534" s="14"/>
      <c r="F534" s="14"/>
      <c r="G534" s="175" t="s">
        <v>583</v>
      </c>
      <c r="H534" s="14">
        <v>3818</v>
      </c>
      <c r="I534" s="33"/>
      <c r="J534" s="41"/>
      <c r="K534" s="56" t="e">
        <f t="shared" si="15"/>
        <v>#DIV/0!</v>
      </c>
      <c r="L534" s="19"/>
    </row>
    <row r="535" spans="1:12" ht="15" hidden="1">
      <c r="A535" s="36"/>
      <c r="B535" s="33"/>
      <c r="C535" s="13"/>
      <c r="D535" s="13"/>
      <c r="E535" s="14"/>
      <c r="F535" s="14"/>
      <c r="G535" s="175" t="s">
        <v>584</v>
      </c>
      <c r="H535" s="14">
        <v>7398</v>
      </c>
      <c r="I535" s="33"/>
      <c r="J535" s="41"/>
      <c r="K535" s="56" t="e">
        <f t="shared" si="15"/>
        <v>#DIV/0!</v>
      </c>
      <c r="L535" s="19"/>
    </row>
    <row r="536" spans="1:12" ht="15" hidden="1">
      <c r="A536" s="36"/>
      <c r="B536" s="33"/>
      <c r="C536" s="13"/>
      <c r="D536" s="13"/>
      <c r="E536" s="14"/>
      <c r="F536" s="14"/>
      <c r="G536" s="175" t="s">
        <v>585</v>
      </c>
      <c r="H536" s="14">
        <v>3898</v>
      </c>
      <c r="I536" s="33"/>
      <c r="J536" s="41"/>
      <c r="K536" s="56" t="e">
        <f t="shared" si="15"/>
        <v>#DIV/0!</v>
      </c>
      <c r="L536" s="19"/>
    </row>
    <row r="537" spans="1:12" ht="15" hidden="1">
      <c r="A537" s="36"/>
      <c r="B537" s="33"/>
      <c r="C537" s="13"/>
      <c r="D537" s="13"/>
      <c r="E537" s="14"/>
      <c r="F537" s="14"/>
      <c r="G537" s="175" t="s">
        <v>586</v>
      </c>
      <c r="H537" s="14">
        <v>5588</v>
      </c>
      <c r="I537" s="33"/>
      <c r="J537" s="41"/>
      <c r="K537" s="56" t="e">
        <f t="shared" si="15"/>
        <v>#DIV/0!</v>
      </c>
      <c r="L537" s="19"/>
    </row>
    <row r="538" spans="1:12" ht="15" hidden="1">
      <c r="A538" s="36"/>
      <c r="B538" s="33"/>
      <c r="C538" s="13"/>
      <c r="D538" s="13"/>
      <c r="E538" s="14"/>
      <c r="F538" s="14"/>
      <c r="G538" s="175" t="s">
        <v>587</v>
      </c>
      <c r="H538" s="14">
        <v>11500</v>
      </c>
      <c r="I538" s="33"/>
      <c r="J538" s="41"/>
      <c r="K538" s="56" t="e">
        <f t="shared" si="15"/>
        <v>#DIV/0!</v>
      </c>
      <c r="L538" s="19"/>
    </row>
    <row r="539" spans="1:12" ht="15" hidden="1">
      <c r="A539" s="36"/>
      <c r="B539" s="33"/>
      <c r="C539" s="13"/>
      <c r="D539" s="13"/>
      <c r="E539" s="14"/>
      <c r="F539" s="14"/>
      <c r="G539" s="175" t="s">
        <v>588</v>
      </c>
      <c r="H539" s="14">
        <v>11525</v>
      </c>
      <c r="I539" s="33"/>
      <c r="J539" s="41"/>
      <c r="K539" s="56" t="e">
        <f t="shared" si="15"/>
        <v>#DIV/0!</v>
      </c>
      <c r="L539" s="19"/>
    </row>
    <row r="540" spans="1:12" ht="15">
      <c r="A540" s="36"/>
      <c r="B540" s="33"/>
      <c r="C540" s="13"/>
      <c r="D540" s="13"/>
      <c r="E540" s="14"/>
      <c r="F540" s="14"/>
      <c r="G540" s="175"/>
      <c r="H540" s="14"/>
      <c r="I540" s="33"/>
      <c r="J540" s="41"/>
      <c r="K540" s="56"/>
      <c r="L540" s="19"/>
    </row>
    <row r="541" spans="1:12" ht="15">
      <c r="A541" s="51"/>
      <c r="B541" s="33"/>
      <c r="C541" s="33" t="s">
        <v>844</v>
      </c>
      <c r="D541" s="33"/>
      <c r="E541" s="40">
        <f>SUM(E524:E539)</f>
        <v>281</v>
      </c>
      <c r="F541" s="14">
        <f>(E541*20%)+E541</f>
        <v>337.2</v>
      </c>
      <c r="G541" s="175"/>
      <c r="H541" s="14">
        <f>SUM(H524:H539)</f>
        <v>139337</v>
      </c>
      <c r="I541" s="40">
        <f>D543*H541</f>
        <v>281.7561885788117</v>
      </c>
      <c r="J541" s="216">
        <f>D544*H541</f>
        <v>166440.2401400208</v>
      </c>
      <c r="K541" s="56">
        <f t="shared" si="15"/>
        <v>0.2691062558048763</v>
      </c>
      <c r="L541" s="19"/>
    </row>
    <row r="542" spans="1:11" s="20" customFormat="1" ht="14.25">
      <c r="A542" s="31" t="s">
        <v>843</v>
      </c>
      <c r="B542" s="32"/>
      <c r="C542" s="32" t="s">
        <v>845</v>
      </c>
      <c r="D542" s="18"/>
      <c r="E542" s="186">
        <f>SUM(E524:E539)</f>
        <v>281</v>
      </c>
      <c r="F542" s="186">
        <f>(E542*20%)+E542</f>
        <v>337.2</v>
      </c>
      <c r="G542" s="187"/>
      <c r="H542" s="186">
        <f>SUM(H524:H539)</f>
        <v>139337</v>
      </c>
      <c r="I542" s="60">
        <f>D543*H542</f>
        <v>281.7561885788117</v>
      </c>
      <c r="J542" s="173">
        <f>D544*H542</f>
        <v>166440.2401400208</v>
      </c>
      <c r="K542" s="56">
        <f t="shared" si="15"/>
        <v>0.2691062558048763</v>
      </c>
    </row>
    <row r="543" spans="1:12" ht="12.75" hidden="1">
      <c r="A543" s="51"/>
      <c r="B543" s="33"/>
      <c r="C543" s="33" t="s">
        <v>762</v>
      </c>
      <c r="D543" s="232">
        <v>0.00202212038854584</v>
      </c>
      <c r="E543" s="35"/>
      <c r="F543" s="35"/>
      <c r="G543" s="35"/>
      <c r="H543" s="35"/>
      <c r="I543" s="40"/>
      <c r="J543" s="239"/>
      <c r="K543" s="56" t="e">
        <f t="shared" si="15"/>
        <v>#DIV/0!</v>
      </c>
      <c r="L543" s="19"/>
    </row>
    <row r="544" spans="1:12" ht="12.75" hidden="1">
      <c r="A544" s="51"/>
      <c r="B544" s="33"/>
      <c r="C544" s="33" t="s">
        <v>763</v>
      </c>
      <c r="D544" s="232">
        <v>1.1945157434136</v>
      </c>
      <c r="E544" s="35"/>
      <c r="F544" s="35"/>
      <c r="G544" s="35"/>
      <c r="H544" s="35"/>
      <c r="I544" s="233"/>
      <c r="J544" s="239"/>
      <c r="K544" s="56" t="e">
        <f aca="true" t="shared" si="18" ref="K544:K553">(I544-E544)*100/E544</f>
        <v>#DIV/0!</v>
      </c>
      <c r="L544" s="19"/>
    </row>
    <row r="545" spans="1:12" ht="12.75" hidden="1">
      <c r="A545" s="51"/>
      <c r="B545" s="33"/>
      <c r="C545" s="33" t="s">
        <v>766</v>
      </c>
      <c r="D545" s="232">
        <v>590.724345681818</v>
      </c>
      <c r="E545" s="35"/>
      <c r="F545" s="35"/>
      <c r="G545" s="35"/>
      <c r="H545" s="35"/>
      <c r="I545" s="233"/>
      <c r="J545" s="239"/>
      <c r="K545" s="56" t="e">
        <f t="shared" si="18"/>
        <v>#DIV/0!</v>
      </c>
      <c r="L545" s="19"/>
    </row>
    <row r="546" spans="1:12" ht="12.75">
      <c r="A546" s="51"/>
      <c r="B546" s="33"/>
      <c r="C546" s="33"/>
      <c r="D546" s="232"/>
      <c r="E546" s="35"/>
      <c r="F546" s="35"/>
      <c r="G546" s="35"/>
      <c r="H546" s="35"/>
      <c r="I546" s="233"/>
      <c r="J546" s="239"/>
      <c r="K546" s="56"/>
      <c r="L546" s="19"/>
    </row>
    <row r="547" spans="1:12" s="20" customFormat="1" ht="13.5" thickBot="1">
      <c r="A547" s="52"/>
      <c r="B547" s="43"/>
      <c r="C547" s="43" t="s">
        <v>851</v>
      </c>
      <c r="D547" s="44"/>
      <c r="E547" s="46">
        <f>E16+E62+E80+E96+E122+E137+E163+E197+E217+E223+E257+E263+E278+E313+E358+E386+E418+E446+E480+E505+E519+E542</f>
        <v>17595</v>
      </c>
      <c r="F547" s="46">
        <f>F16+F62+F80+F96+F122+F137+F163+F197+F217+F223+F257+F263+F278+F313+F358+F386+F418+F446+F480+F505+F519+F542</f>
        <v>21113.999999999996</v>
      </c>
      <c r="G547" s="46"/>
      <c r="H547" s="46">
        <f>H16+H62+H80+H96+H122+H137+H163+H197+H217+H223+H257+H263+H278+H313+H358+H386+H418+H446+H480+H505+H519+H542</f>
        <v>10444482</v>
      </c>
      <c r="I547" s="46">
        <f>I16+I62+I80+I96+I122+I137+I163+I197+I217+I223+I257+I263+I278+I313+I358+I386+I418+I446+I480+I505+I519+I542</f>
        <v>21120.30393446035</v>
      </c>
      <c r="J547" s="174">
        <f>J16+J62+J80+J96+J122+J137+J163+J197+J217+J223+J257+J263+J278+J313+J358+J386+J418+J446+J480+J505+J519+J542</f>
        <v>12476098.180699036</v>
      </c>
      <c r="K547" s="65">
        <f t="shared" si="18"/>
        <v>20.03582798783944</v>
      </c>
      <c r="L547" s="231"/>
    </row>
    <row r="548" ht="12.75">
      <c r="K548" s="65"/>
    </row>
    <row r="549" ht="13.5" thickBot="1">
      <c r="K549" s="65"/>
    </row>
    <row r="550" spans="3:11" ht="63.75">
      <c r="C550" s="49" t="s">
        <v>867</v>
      </c>
      <c r="D550" s="211" t="s">
        <v>591</v>
      </c>
      <c r="E550" s="212" t="s">
        <v>589</v>
      </c>
      <c r="F550" s="212" t="s">
        <v>631</v>
      </c>
      <c r="G550" s="213" t="s">
        <v>592</v>
      </c>
      <c r="H550" s="214" t="s">
        <v>627</v>
      </c>
      <c r="I550" s="223" t="s">
        <v>767</v>
      </c>
      <c r="J550" s="224" t="s">
        <v>768</v>
      </c>
      <c r="K550" s="65"/>
    </row>
    <row r="551" spans="3:11" ht="12.75">
      <c r="C551" s="33" t="s">
        <v>863</v>
      </c>
      <c r="D551" s="38"/>
      <c r="E551" s="60">
        <f aca="true" t="shared" si="19" ref="E551:J551">E10+E60+E79+E95++E121+E136+E161+E205+E222+E255+E312+E356+E384+E416+E445+E479+E504+E518+E541</f>
        <v>8029</v>
      </c>
      <c r="F551" s="60">
        <f t="shared" si="19"/>
        <v>9635.2</v>
      </c>
      <c r="G551" s="60">
        <f t="shared" si="19"/>
        <v>0</v>
      </c>
      <c r="H551" s="60">
        <f t="shared" si="19"/>
        <v>5488512</v>
      </c>
      <c r="I551" s="60">
        <f t="shared" si="19"/>
        <v>11101.782999482422</v>
      </c>
      <c r="J551" s="234">
        <f t="shared" si="19"/>
        <v>6556113.991442556</v>
      </c>
      <c r="K551" s="65">
        <f t="shared" si="18"/>
        <v>38.27105491944729</v>
      </c>
    </row>
    <row r="552" spans="3:11" ht="12.75">
      <c r="C552" s="33" t="s">
        <v>864</v>
      </c>
      <c r="D552" s="38"/>
      <c r="E552" s="60">
        <f aca="true" t="shared" si="20" ref="E552:J552">E18+E29+E32+E150+E155+E195+E215+E237+E247+E262+E277+E321+E326+E366+E408</f>
        <v>9566</v>
      </c>
      <c r="F552" s="60">
        <f t="shared" si="20"/>
        <v>11477.8</v>
      </c>
      <c r="G552" s="60">
        <f t="shared" si="20"/>
        <v>0</v>
      </c>
      <c r="H552" s="60">
        <f t="shared" si="20"/>
        <v>4955970</v>
      </c>
      <c r="I552" s="60">
        <f t="shared" si="20"/>
        <v>10021.520043981134</v>
      </c>
      <c r="J552" s="234">
        <f t="shared" si="20"/>
        <v>5919984.191432502</v>
      </c>
      <c r="K552" s="65">
        <f t="shared" si="18"/>
        <v>4.761865398088378</v>
      </c>
    </row>
    <row r="553" spans="3:11" ht="12.75">
      <c r="C553" s="33" t="s">
        <v>851</v>
      </c>
      <c r="D553" s="38"/>
      <c r="E553" s="60">
        <f aca="true" t="shared" si="21" ref="E553:J553">SUM(E551:E552)</f>
        <v>17595</v>
      </c>
      <c r="F553" s="60">
        <f t="shared" si="21"/>
        <v>21113</v>
      </c>
      <c r="G553" s="60">
        <f t="shared" si="21"/>
        <v>0</v>
      </c>
      <c r="H553" s="60">
        <f t="shared" si="21"/>
        <v>10444482</v>
      </c>
      <c r="I553" s="60">
        <f t="shared" si="21"/>
        <v>21123.30304346356</v>
      </c>
      <c r="J553" s="234">
        <f t="shared" si="21"/>
        <v>12476098.182875058</v>
      </c>
      <c r="K553" s="65">
        <f t="shared" si="18"/>
        <v>20.05287322229928</v>
      </c>
    </row>
  </sheetData>
  <mergeCells count="2">
    <mergeCell ref="A1:J1"/>
    <mergeCell ref="C294:E294"/>
  </mergeCells>
  <printOptions/>
  <pageMargins left="0.75" right="0.75" top="1" bottom="1" header="0.492125985" footer="0.492125985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40"/>
  <sheetViews>
    <sheetView zoomScaleSheetLayoutView="75" workbookViewId="0" topLeftCell="A84">
      <selection activeCell="A109" sqref="A109:B109"/>
    </sheetView>
  </sheetViews>
  <sheetFormatPr defaultColWidth="9.140625" defaultRowHeight="12.75"/>
  <cols>
    <col min="1" max="1" width="91.140625" style="0" bestFit="1" customWidth="1"/>
    <col min="2" max="2" width="24.7109375" style="0" bestFit="1" customWidth="1"/>
    <col min="3" max="3" width="10.8515625" style="0" bestFit="1" customWidth="1"/>
    <col min="4" max="4" width="8.00390625" style="0" bestFit="1" customWidth="1"/>
  </cols>
  <sheetData>
    <row r="1" spans="1:4" ht="15">
      <c r="A1" s="1" t="s">
        <v>186</v>
      </c>
      <c r="B1" s="1"/>
      <c r="C1" s="1"/>
      <c r="D1" s="1"/>
    </row>
    <row r="2" spans="1:4" ht="15">
      <c r="A2" s="1" t="s">
        <v>0</v>
      </c>
      <c r="B2" s="1"/>
      <c r="C2" s="1"/>
      <c r="D2" s="1"/>
    </row>
    <row r="3" spans="1:4" ht="15">
      <c r="A3" s="2" t="s">
        <v>1</v>
      </c>
      <c r="B3" s="3" t="s">
        <v>115</v>
      </c>
      <c r="C3" s="3" t="s">
        <v>116</v>
      </c>
      <c r="D3" s="3" t="s">
        <v>2</v>
      </c>
    </row>
    <row r="4" spans="1:4" ht="15">
      <c r="A4" s="2" t="s">
        <v>62</v>
      </c>
      <c r="B4" s="2" t="s">
        <v>152</v>
      </c>
      <c r="C4" s="2">
        <v>1</v>
      </c>
      <c r="D4" s="2">
        <v>323</v>
      </c>
    </row>
    <row r="5" spans="1:4" ht="15">
      <c r="A5" s="2"/>
      <c r="B5" s="2"/>
      <c r="C5" s="2"/>
      <c r="D5" s="2"/>
    </row>
    <row r="6" spans="1:4" ht="15">
      <c r="A6" s="2" t="s">
        <v>3</v>
      </c>
      <c r="B6" s="2" t="s">
        <v>117</v>
      </c>
      <c r="C6" s="2">
        <v>2</v>
      </c>
      <c r="D6" s="2">
        <v>316</v>
      </c>
    </row>
    <row r="7" spans="1:4" ht="15">
      <c r="A7" s="2" t="s">
        <v>4</v>
      </c>
      <c r="B7" s="2" t="s">
        <v>118</v>
      </c>
      <c r="C7" s="2">
        <v>2</v>
      </c>
      <c r="D7" s="2">
        <v>97</v>
      </c>
    </row>
    <row r="8" spans="1:4" ht="15">
      <c r="A8" s="2" t="s">
        <v>5</v>
      </c>
      <c r="B8" s="2" t="s">
        <v>118</v>
      </c>
      <c r="C8" s="2">
        <v>2</v>
      </c>
      <c r="D8" s="2">
        <v>602</v>
      </c>
    </row>
    <row r="9" spans="1:4" ht="15">
      <c r="A9" s="2" t="s">
        <v>9</v>
      </c>
      <c r="B9" s="2" t="s">
        <v>122</v>
      </c>
      <c r="C9" s="2">
        <v>2</v>
      </c>
      <c r="D9" s="2">
        <v>499</v>
      </c>
    </row>
    <row r="10" spans="1:4" ht="15">
      <c r="A10" s="2" t="s">
        <v>10</v>
      </c>
      <c r="B10" s="2" t="s">
        <v>122</v>
      </c>
      <c r="C10" s="2">
        <v>2</v>
      </c>
      <c r="D10" s="2">
        <v>7</v>
      </c>
    </row>
    <row r="11" spans="1:4" ht="15">
      <c r="A11" s="2" t="s">
        <v>11</v>
      </c>
      <c r="B11" s="2" t="s">
        <v>122</v>
      </c>
      <c r="C11" s="2">
        <v>2</v>
      </c>
      <c r="D11" s="2">
        <v>1581</v>
      </c>
    </row>
    <row r="12" spans="1:4" ht="15">
      <c r="A12" s="2" t="s">
        <v>12</v>
      </c>
      <c r="B12" s="2" t="s">
        <v>122</v>
      </c>
      <c r="C12" s="2">
        <v>2</v>
      </c>
      <c r="D12" s="2">
        <v>1218</v>
      </c>
    </row>
    <row r="13" spans="1:4" ht="15">
      <c r="A13" s="2" t="s">
        <v>13</v>
      </c>
      <c r="B13" s="2" t="s">
        <v>122</v>
      </c>
      <c r="C13" s="2">
        <v>2</v>
      </c>
      <c r="D13" s="2">
        <v>2</v>
      </c>
    </row>
    <row r="14" spans="1:4" ht="15">
      <c r="A14" s="2" t="s">
        <v>14</v>
      </c>
      <c r="B14" s="2" t="s">
        <v>122</v>
      </c>
      <c r="C14" s="2">
        <v>2</v>
      </c>
      <c r="D14" s="2">
        <v>40</v>
      </c>
    </row>
    <row r="15" spans="1:4" ht="15">
      <c r="A15" s="2" t="s">
        <v>17</v>
      </c>
      <c r="B15" s="2" t="s">
        <v>124</v>
      </c>
      <c r="C15" s="2">
        <v>2</v>
      </c>
      <c r="D15" s="2">
        <v>1</v>
      </c>
    </row>
    <row r="16" spans="1:4" ht="15">
      <c r="A16" s="2" t="s">
        <v>18</v>
      </c>
      <c r="B16" s="2" t="s">
        <v>122</v>
      </c>
      <c r="C16" s="2">
        <v>2</v>
      </c>
      <c r="D16" s="2">
        <v>2</v>
      </c>
    </row>
    <row r="17" spans="1:4" ht="15">
      <c r="A17" s="2" t="s">
        <v>187</v>
      </c>
      <c r="B17" s="2" t="s">
        <v>188</v>
      </c>
      <c r="C17" s="2">
        <v>2</v>
      </c>
      <c r="D17" s="2">
        <v>301</v>
      </c>
    </row>
    <row r="18" spans="1:4" ht="15">
      <c r="A18" s="2" t="s">
        <v>112</v>
      </c>
      <c r="B18" s="2" t="s">
        <v>185</v>
      </c>
      <c r="C18" s="2">
        <v>2</v>
      </c>
      <c r="D18" s="2">
        <v>240</v>
      </c>
    </row>
    <row r="19" spans="1:4" ht="15">
      <c r="A19" s="2"/>
      <c r="B19" s="2"/>
      <c r="C19" s="2"/>
      <c r="D19" s="2"/>
    </row>
    <row r="20" spans="1:4" ht="15">
      <c r="A20" s="2" t="s">
        <v>54</v>
      </c>
      <c r="B20" s="2" t="s">
        <v>147</v>
      </c>
      <c r="C20" s="2">
        <v>3</v>
      </c>
      <c r="D20" s="2">
        <v>445</v>
      </c>
    </row>
    <row r="21" spans="1:4" ht="15">
      <c r="A21" s="2" t="s">
        <v>55</v>
      </c>
      <c r="B21" s="2" t="s">
        <v>148</v>
      </c>
      <c r="C21" s="2">
        <v>3</v>
      </c>
      <c r="D21" s="2">
        <v>136</v>
      </c>
    </row>
    <row r="22" spans="1:4" ht="15">
      <c r="A22" s="2" t="s">
        <v>56</v>
      </c>
      <c r="B22" s="2" t="s">
        <v>147</v>
      </c>
      <c r="C22" s="2">
        <v>3</v>
      </c>
      <c r="D22" s="2">
        <v>64</v>
      </c>
    </row>
    <row r="23" spans="1:4" ht="15">
      <c r="A23" s="2" t="s">
        <v>57</v>
      </c>
      <c r="B23" s="2" t="s">
        <v>147</v>
      </c>
      <c r="C23" s="2">
        <v>3</v>
      </c>
      <c r="D23" s="2">
        <v>22</v>
      </c>
    </row>
    <row r="24" spans="1:4" ht="15">
      <c r="A24" s="2" t="s">
        <v>58</v>
      </c>
      <c r="B24" s="2" t="s">
        <v>149</v>
      </c>
      <c r="C24" s="2">
        <v>3</v>
      </c>
      <c r="D24" s="2">
        <v>64</v>
      </c>
    </row>
    <row r="25" spans="1:4" ht="15">
      <c r="A25" s="2" t="s">
        <v>59</v>
      </c>
      <c r="B25" s="2" t="s">
        <v>147</v>
      </c>
      <c r="C25" s="2">
        <v>3</v>
      </c>
      <c r="D25" s="2">
        <v>3</v>
      </c>
    </row>
    <row r="26" spans="1:4" ht="15">
      <c r="A26" s="2" t="s">
        <v>60</v>
      </c>
      <c r="B26" s="2" t="s">
        <v>150</v>
      </c>
      <c r="C26" s="2">
        <v>3</v>
      </c>
      <c r="D26" s="2">
        <v>17</v>
      </c>
    </row>
    <row r="27" spans="1:4" ht="15">
      <c r="A27" s="2" t="s">
        <v>61</v>
      </c>
      <c r="B27" s="2" t="s">
        <v>151</v>
      </c>
      <c r="C27" s="2">
        <v>3</v>
      </c>
      <c r="D27" s="2">
        <v>63</v>
      </c>
    </row>
    <row r="28" spans="1:4" ht="15">
      <c r="A28" s="2" t="s">
        <v>189</v>
      </c>
      <c r="B28" s="2" t="s">
        <v>147</v>
      </c>
      <c r="C28" s="2">
        <v>3</v>
      </c>
      <c r="D28" s="2">
        <v>4</v>
      </c>
    </row>
    <row r="29" spans="1:4" ht="15">
      <c r="A29" s="2"/>
      <c r="B29" s="2"/>
      <c r="C29" s="2"/>
      <c r="D29" s="2"/>
    </row>
    <row r="30" spans="1:4" ht="15">
      <c r="A30" s="2" t="s">
        <v>26</v>
      </c>
      <c r="B30" s="2" t="s">
        <v>131</v>
      </c>
      <c r="C30" s="2">
        <v>4</v>
      </c>
      <c r="D30" s="2">
        <v>1</v>
      </c>
    </row>
    <row r="31" spans="1:4" ht="15">
      <c r="A31" s="2" t="s">
        <v>92</v>
      </c>
      <c r="B31" s="2" t="s">
        <v>171</v>
      </c>
      <c r="C31" s="2">
        <v>4</v>
      </c>
      <c r="D31" s="2">
        <v>228</v>
      </c>
    </row>
    <row r="32" spans="1:4" ht="15">
      <c r="A32" s="2"/>
      <c r="B32" s="2"/>
      <c r="C32" s="2"/>
      <c r="D32" s="2"/>
    </row>
    <row r="33" spans="1:4" ht="15">
      <c r="A33" s="2" t="s">
        <v>80</v>
      </c>
      <c r="B33" s="2" t="s">
        <v>164</v>
      </c>
      <c r="C33" s="2">
        <v>5</v>
      </c>
      <c r="D33" s="2">
        <v>23</v>
      </c>
    </row>
    <row r="34" spans="1:4" ht="15">
      <c r="A34" s="2" t="s">
        <v>81</v>
      </c>
      <c r="B34" s="2" t="s">
        <v>165</v>
      </c>
      <c r="C34" s="2">
        <v>5</v>
      </c>
      <c r="D34" s="2">
        <v>254</v>
      </c>
    </row>
    <row r="35" spans="1:4" ht="15">
      <c r="A35" s="2" t="s">
        <v>82</v>
      </c>
      <c r="B35" s="2" t="s">
        <v>166</v>
      </c>
      <c r="C35" s="2">
        <v>5</v>
      </c>
      <c r="D35" s="2">
        <v>77</v>
      </c>
    </row>
    <row r="36" spans="1:4" ht="15">
      <c r="A36" s="2" t="s">
        <v>83</v>
      </c>
      <c r="B36" s="2" t="s">
        <v>167</v>
      </c>
      <c r="C36" s="2">
        <v>5</v>
      </c>
      <c r="D36" s="2">
        <v>4</v>
      </c>
    </row>
    <row r="37" spans="1:4" ht="15">
      <c r="A37" s="2" t="s">
        <v>84</v>
      </c>
      <c r="B37" s="2" t="s">
        <v>165</v>
      </c>
      <c r="C37" s="2">
        <v>5</v>
      </c>
      <c r="D37" s="2">
        <v>132</v>
      </c>
    </row>
    <row r="38" spans="1:4" ht="15">
      <c r="A38" s="2" t="s">
        <v>85</v>
      </c>
      <c r="B38" s="2" t="s">
        <v>164</v>
      </c>
      <c r="C38" s="2">
        <v>5</v>
      </c>
      <c r="D38" s="2">
        <v>59</v>
      </c>
    </row>
    <row r="39" spans="1:4" ht="15">
      <c r="A39" s="2" t="s">
        <v>86</v>
      </c>
      <c r="B39" s="2" t="s">
        <v>168</v>
      </c>
      <c r="C39" s="2">
        <v>5</v>
      </c>
      <c r="D39" s="2">
        <v>33</v>
      </c>
    </row>
    <row r="40" spans="1:4" ht="15">
      <c r="A40" s="2" t="s">
        <v>87</v>
      </c>
      <c r="B40" s="2" t="s">
        <v>166</v>
      </c>
      <c r="C40" s="2">
        <v>5</v>
      </c>
      <c r="D40" s="2">
        <v>43</v>
      </c>
    </row>
    <row r="41" spans="1:4" ht="15">
      <c r="A41" s="2"/>
      <c r="B41" s="2"/>
      <c r="C41" s="2"/>
      <c r="D41" s="2"/>
    </row>
    <row r="42" spans="1:4" ht="15">
      <c r="A42" s="2" t="s">
        <v>21</v>
      </c>
      <c r="B42" s="2" t="s">
        <v>126</v>
      </c>
      <c r="C42" s="2">
        <v>6</v>
      </c>
      <c r="D42" s="2">
        <v>5</v>
      </c>
    </row>
    <row r="43" spans="1:4" ht="15">
      <c r="A43" s="2" t="s">
        <v>22</v>
      </c>
      <c r="B43" s="2" t="s">
        <v>127</v>
      </c>
      <c r="C43" s="2">
        <v>6</v>
      </c>
      <c r="D43" s="2">
        <v>12</v>
      </c>
    </row>
    <row r="44" spans="1:4" ht="15">
      <c r="A44" s="2" t="s">
        <v>23</v>
      </c>
      <c r="B44" s="2" t="s">
        <v>128</v>
      </c>
      <c r="C44" s="2">
        <v>6</v>
      </c>
      <c r="D44" s="2">
        <v>38</v>
      </c>
    </row>
    <row r="45" spans="1:4" ht="15">
      <c r="A45" s="2" t="s">
        <v>24</v>
      </c>
      <c r="B45" s="2" t="s">
        <v>129</v>
      </c>
      <c r="C45" s="2">
        <v>6</v>
      </c>
      <c r="D45" s="2">
        <v>69</v>
      </c>
    </row>
    <row r="46" spans="1:4" ht="15">
      <c r="A46" s="2" t="s">
        <v>27</v>
      </c>
      <c r="B46" s="2" t="s">
        <v>132</v>
      </c>
      <c r="C46" s="2">
        <v>6</v>
      </c>
      <c r="D46" s="2">
        <v>51</v>
      </c>
    </row>
    <row r="47" spans="1:4" ht="15">
      <c r="A47" s="2" t="s">
        <v>28</v>
      </c>
      <c r="B47" s="2" t="s">
        <v>132</v>
      </c>
      <c r="C47" s="2">
        <v>6</v>
      </c>
      <c r="D47" s="2">
        <v>81</v>
      </c>
    </row>
    <row r="48" spans="1:4" ht="15">
      <c r="A48" s="2"/>
      <c r="B48" s="2"/>
      <c r="C48" s="2"/>
      <c r="D48" s="2"/>
    </row>
    <row r="49" spans="1:4" ht="15">
      <c r="A49" s="2" t="s">
        <v>15</v>
      </c>
      <c r="B49" s="2" t="s">
        <v>123</v>
      </c>
      <c r="C49" s="2">
        <v>7</v>
      </c>
      <c r="D49" s="2">
        <v>336</v>
      </c>
    </row>
    <row r="50" spans="1:4" ht="15">
      <c r="A50" s="2" t="s">
        <v>16</v>
      </c>
      <c r="B50" s="2" t="s">
        <v>123</v>
      </c>
      <c r="C50" s="2">
        <v>7</v>
      </c>
      <c r="D50" s="2">
        <v>14</v>
      </c>
    </row>
    <row r="51" spans="1:4" ht="15">
      <c r="A51" s="2" t="s">
        <v>75</v>
      </c>
      <c r="B51" s="2" t="s">
        <v>162</v>
      </c>
      <c r="C51" s="2">
        <v>7</v>
      </c>
      <c r="D51" s="2">
        <v>34</v>
      </c>
    </row>
    <row r="52" spans="1:4" ht="15">
      <c r="A52" s="2" t="s">
        <v>102</v>
      </c>
      <c r="B52" s="2" t="s">
        <v>178</v>
      </c>
      <c r="C52" s="2">
        <v>7</v>
      </c>
      <c r="D52" s="2">
        <v>45</v>
      </c>
    </row>
    <row r="54" spans="1:4" ht="15">
      <c r="A54" s="2" t="s">
        <v>110</v>
      </c>
      <c r="B54" s="2" t="s">
        <v>183</v>
      </c>
      <c r="C54" s="2">
        <v>8</v>
      </c>
      <c r="D54" s="2">
        <v>8</v>
      </c>
    </row>
    <row r="55" spans="1:4" ht="15">
      <c r="A55" s="2" t="s">
        <v>52</v>
      </c>
      <c r="B55" s="2" t="s">
        <v>146</v>
      </c>
      <c r="C55" s="2">
        <v>8</v>
      </c>
      <c r="D55" s="2">
        <v>507</v>
      </c>
    </row>
    <row r="56" spans="1:4" ht="15">
      <c r="A56" s="2" t="s">
        <v>190</v>
      </c>
      <c r="B56" s="2" t="s">
        <v>146</v>
      </c>
      <c r="C56" s="2">
        <v>8</v>
      </c>
      <c r="D56" s="2">
        <v>215</v>
      </c>
    </row>
    <row r="57" spans="1:4" ht="15">
      <c r="A57" s="2"/>
      <c r="B57" s="2"/>
      <c r="C57" s="2"/>
      <c r="D57" s="2"/>
    </row>
    <row r="58" spans="1:4" ht="15">
      <c r="A58" s="2" t="s">
        <v>30</v>
      </c>
      <c r="B58" s="2" t="s">
        <v>134</v>
      </c>
      <c r="C58" s="2">
        <v>9</v>
      </c>
      <c r="D58" s="2">
        <v>1</v>
      </c>
    </row>
    <row r="59" spans="1:4" ht="15">
      <c r="A59" s="2" t="s">
        <v>40</v>
      </c>
      <c r="B59" s="2" t="s">
        <v>140</v>
      </c>
      <c r="C59" s="2">
        <v>9</v>
      </c>
      <c r="D59" s="2">
        <v>121</v>
      </c>
    </row>
    <row r="60" spans="1:4" ht="15">
      <c r="A60" s="2" t="s">
        <v>45</v>
      </c>
      <c r="B60" s="2" t="s">
        <v>134</v>
      </c>
      <c r="C60" s="2">
        <v>9</v>
      </c>
      <c r="D60" s="2">
        <v>62</v>
      </c>
    </row>
    <row r="61" spans="1:4" ht="15">
      <c r="A61" s="2" t="s">
        <v>48</v>
      </c>
      <c r="B61" s="2" t="s">
        <v>144</v>
      </c>
      <c r="C61" s="2">
        <v>9</v>
      </c>
      <c r="D61" s="2">
        <v>1</v>
      </c>
    </row>
    <row r="62" spans="1:4" ht="15">
      <c r="A62" s="2" t="s">
        <v>49</v>
      </c>
      <c r="B62" s="2" t="s">
        <v>144</v>
      </c>
      <c r="C62" s="2">
        <v>9</v>
      </c>
      <c r="D62" s="2">
        <v>11</v>
      </c>
    </row>
    <row r="63" spans="1:4" ht="15">
      <c r="A63" s="2" t="s">
        <v>109</v>
      </c>
      <c r="B63" s="2" t="s">
        <v>144</v>
      </c>
      <c r="C63" s="2">
        <v>9</v>
      </c>
      <c r="D63" s="2">
        <v>649</v>
      </c>
    </row>
    <row r="64" spans="1:4" ht="15">
      <c r="A64" s="2"/>
      <c r="B64" s="2"/>
      <c r="C64" s="2"/>
      <c r="D64" s="2"/>
    </row>
    <row r="65" spans="1:4" ht="15">
      <c r="A65" s="2" t="s">
        <v>29</v>
      </c>
      <c r="B65" s="2" t="s">
        <v>133</v>
      </c>
      <c r="C65" s="2">
        <v>10</v>
      </c>
      <c r="D65" s="2">
        <v>1</v>
      </c>
    </row>
    <row r="66" spans="1:4" ht="15">
      <c r="A66" s="2" t="s">
        <v>72</v>
      </c>
      <c r="B66" s="2" t="s">
        <v>160</v>
      </c>
      <c r="C66" s="2">
        <v>10</v>
      </c>
      <c r="D66" s="2">
        <v>93</v>
      </c>
    </row>
    <row r="67" spans="1:4" ht="15">
      <c r="A67" s="2" t="s">
        <v>73</v>
      </c>
      <c r="B67" s="2" t="s">
        <v>160</v>
      </c>
      <c r="C67" s="2">
        <v>10</v>
      </c>
      <c r="D67" s="2">
        <v>53</v>
      </c>
    </row>
    <row r="68" spans="1:4" ht="15">
      <c r="A68" s="2" t="s">
        <v>74</v>
      </c>
      <c r="B68" s="2" t="s">
        <v>161</v>
      </c>
      <c r="C68" s="2">
        <v>10</v>
      </c>
      <c r="D68" s="2">
        <v>188</v>
      </c>
    </row>
    <row r="69" spans="1:4" ht="15">
      <c r="A69" s="2" t="s">
        <v>76</v>
      </c>
      <c r="B69" s="2" t="s">
        <v>160</v>
      </c>
      <c r="C69" s="2">
        <v>10</v>
      </c>
      <c r="D69" s="2">
        <v>149</v>
      </c>
    </row>
    <row r="70" spans="1:4" ht="15">
      <c r="A70" s="2" t="s">
        <v>78</v>
      </c>
      <c r="B70" s="2" t="s">
        <v>160</v>
      </c>
      <c r="C70" s="2">
        <v>10</v>
      </c>
      <c r="D70" s="2">
        <v>579</v>
      </c>
    </row>
    <row r="71" spans="1:4" ht="15">
      <c r="A71" s="2"/>
      <c r="B71" s="2"/>
      <c r="C71" s="2"/>
      <c r="D71" s="2"/>
    </row>
    <row r="72" spans="1:4" ht="15">
      <c r="A72" s="2" t="s">
        <v>6</v>
      </c>
      <c r="B72" s="2" t="s">
        <v>119</v>
      </c>
      <c r="C72" s="2">
        <v>11</v>
      </c>
      <c r="D72" s="2">
        <v>60</v>
      </c>
    </row>
    <row r="73" spans="1:4" ht="15">
      <c r="A73" s="2" t="s">
        <v>7</v>
      </c>
      <c r="B73" s="2" t="s">
        <v>120</v>
      </c>
      <c r="C73" s="2">
        <v>11</v>
      </c>
      <c r="D73" s="2">
        <v>312</v>
      </c>
    </row>
    <row r="74" spans="1:4" ht="15">
      <c r="A74" s="2" t="s">
        <v>8</v>
      </c>
      <c r="B74" s="2" t="s">
        <v>121</v>
      </c>
      <c r="C74" s="2">
        <v>11</v>
      </c>
      <c r="D74" s="2">
        <v>2</v>
      </c>
    </row>
    <row r="75" spans="1:4" ht="15">
      <c r="A75" s="2" t="s">
        <v>68</v>
      </c>
      <c r="B75" s="2" t="s">
        <v>157</v>
      </c>
      <c r="C75" s="2">
        <v>11</v>
      </c>
      <c r="D75" s="2">
        <v>6</v>
      </c>
    </row>
    <row r="76" spans="1:4" ht="15">
      <c r="A76" s="2" t="s">
        <v>70</v>
      </c>
      <c r="B76" s="2" t="s">
        <v>159</v>
      </c>
      <c r="C76" s="2">
        <v>11</v>
      </c>
      <c r="D76" s="2">
        <v>1</v>
      </c>
    </row>
    <row r="77" spans="1:4" ht="15">
      <c r="A77" s="2"/>
      <c r="B77" s="2"/>
      <c r="C77" s="2"/>
      <c r="D77" s="2"/>
    </row>
    <row r="78" spans="1:4" ht="15">
      <c r="A78" s="2" t="s">
        <v>50</v>
      </c>
      <c r="B78" s="2" t="s">
        <v>145</v>
      </c>
      <c r="C78" s="2">
        <v>12</v>
      </c>
      <c r="D78" s="2">
        <v>128</v>
      </c>
    </row>
    <row r="79" spans="1:4" ht="15">
      <c r="A79" s="2" t="s">
        <v>53</v>
      </c>
      <c r="B79" s="2" t="s">
        <v>145</v>
      </c>
      <c r="C79" s="2">
        <v>12</v>
      </c>
      <c r="D79" s="2">
        <v>158</v>
      </c>
    </row>
    <row r="80" spans="1:4" ht="15">
      <c r="A80" s="2" t="s">
        <v>89</v>
      </c>
      <c r="B80" s="2" t="s">
        <v>169</v>
      </c>
      <c r="C80" s="2">
        <v>12</v>
      </c>
      <c r="D80" s="2">
        <v>6</v>
      </c>
    </row>
    <row r="81" spans="1:4" ht="15">
      <c r="A81" s="2" t="s">
        <v>99</v>
      </c>
      <c r="B81" s="2" t="s">
        <v>145</v>
      </c>
      <c r="C81" s="2">
        <v>12</v>
      </c>
      <c r="D81" s="2">
        <v>131</v>
      </c>
    </row>
    <row r="82" spans="1:4" ht="15">
      <c r="A82" s="2"/>
      <c r="B82" s="2"/>
      <c r="C82" s="2"/>
      <c r="D82" s="2"/>
    </row>
    <row r="83" spans="1:4" ht="15">
      <c r="A83" s="2" t="s">
        <v>69</v>
      </c>
      <c r="B83" s="2" t="s">
        <v>158</v>
      </c>
      <c r="C83" s="2">
        <v>13</v>
      </c>
      <c r="D83" s="2">
        <v>81</v>
      </c>
    </row>
    <row r="84" spans="1:4" ht="15">
      <c r="A84" s="2" t="s">
        <v>71</v>
      </c>
      <c r="B84" s="2" t="s">
        <v>158</v>
      </c>
      <c r="C84" s="2">
        <v>13</v>
      </c>
      <c r="D84" s="2">
        <v>157</v>
      </c>
    </row>
    <row r="85" spans="1:4" ht="15">
      <c r="A85" s="2" t="s">
        <v>77</v>
      </c>
      <c r="B85" s="2" t="s">
        <v>174</v>
      </c>
      <c r="C85" s="2">
        <v>13</v>
      </c>
      <c r="D85" s="2">
        <v>26</v>
      </c>
    </row>
    <row r="86" spans="1:4" ht="15">
      <c r="A86" s="2"/>
      <c r="B86" s="2"/>
      <c r="C86" s="2"/>
      <c r="D86" s="2"/>
    </row>
    <row r="87" spans="1:4" ht="15">
      <c r="A87" s="2" t="s">
        <v>111</v>
      </c>
      <c r="B87" s="2" t="s">
        <v>184</v>
      </c>
      <c r="C87" s="2">
        <v>14</v>
      </c>
      <c r="D87" s="2">
        <v>466</v>
      </c>
    </row>
    <row r="88" spans="1:4" ht="15">
      <c r="A88" s="2"/>
      <c r="B88" s="2"/>
      <c r="C88" s="2"/>
      <c r="D88" s="2"/>
    </row>
    <row r="89" spans="1:4" ht="15">
      <c r="A89" s="2" t="s">
        <v>41</v>
      </c>
      <c r="B89" s="2" t="s">
        <v>141</v>
      </c>
      <c r="C89" s="2">
        <v>15</v>
      </c>
      <c r="D89" s="2">
        <v>113</v>
      </c>
    </row>
    <row r="90" spans="1:4" ht="15">
      <c r="A90" s="2" t="s">
        <v>42</v>
      </c>
      <c r="B90" s="2" t="s">
        <v>141</v>
      </c>
      <c r="C90" s="2">
        <v>15</v>
      </c>
      <c r="D90" s="2">
        <v>23</v>
      </c>
    </row>
    <row r="91" spans="1:4" ht="15">
      <c r="A91" s="2" t="s">
        <v>43</v>
      </c>
      <c r="B91" s="2" t="s">
        <v>142</v>
      </c>
      <c r="C91" s="2">
        <v>15</v>
      </c>
      <c r="D91" s="2">
        <v>239</v>
      </c>
    </row>
    <row r="92" spans="1:4" ht="15">
      <c r="A92" s="2" t="s">
        <v>51</v>
      </c>
      <c r="B92" s="2" t="s">
        <v>142</v>
      </c>
      <c r="C92" s="2">
        <v>15</v>
      </c>
      <c r="D92" s="2">
        <v>230</v>
      </c>
    </row>
    <row r="93" spans="1:4" ht="15">
      <c r="A93" s="2" t="s">
        <v>65</v>
      </c>
      <c r="B93" s="2" t="s">
        <v>155</v>
      </c>
      <c r="C93" s="2">
        <v>15</v>
      </c>
      <c r="D93" s="2">
        <v>14</v>
      </c>
    </row>
    <row r="94" spans="1:4" ht="15">
      <c r="A94" s="2" t="s">
        <v>66</v>
      </c>
      <c r="B94" s="2"/>
      <c r="C94" s="2">
        <v>15</v>
      </c>
      <c r="D94" s="2">
        <v>114</v>
      </c>
    </row>
    <row r="95" spans="1:4" ht="15">
      <c r="A95" s="2" t="s">
        <v>67</v>
      </c>
      <c r="B95" s="2" t="s">
        <v>156</v>
      </c>
      <c r="C95" s="2">
        <v>15</v>
      </c>
      <c r="D95" s="2">
        <v>48</v>
      </c>
    </row>
    <row r="96" spans="1:4" ht="15">
      <c r="A96" s="2" t="s">
        <v>88</v>
      </c>
      <c r="B96" s="2" t="s">
        <v>142</v>
      </c>
      <c r="C96" s="2">
        <v>15</v>
      </c>
      <c r="D96" s="2">
        <v>251</v>
      </c>
    </row>
    <row r="97" spans="1:4" ht="15">
      <c r="A97" s="2" t="s">
        <v>98</v>
      </c>
      <c r="B97" s="2" t="s">
        <v>176</v>
      </c>
      <c r="C97" s="2">
        <v>15</v>
      </c>
      <c r="D97" s="2">
        <v>401</v>
      </c>
    </row>
    <row r="98" spans="1:4" ht="15">
      <c r="A98" s="2"/>
      <c r="B98" s="2"/>
      <c r="C98" s="2"/>
      <c r="D98" s="2"/>
    </row>
    <row r="99" spans="1:4" ht="15">
      <c r="A99" s="2" t="s">
        <v>19</v>
      </c>
      <c r="B99" s="2" t="s">
        <v>125</v>
      </c>
      <c r="C99" s="2">
        <v>16</v>
      </c>
      <c r="D99" s="2">
        <v>1</v>
      </c>
    </row>
    <row r="100" spans="1:4" ht="15">
      <c r="A100" s="2" t="s">
        <v>20</v>
      </c>
      <c r="B100" s="2" t="s">
        <v>125</v>
      </c>
      <c r="C100" s="2">
        <v>16</v>
      </c>
      <c r="D100" s="2">
        <v>346</v>
      </c>
    </row>
    <row r="101" spans="1:4" ht="15">
      <c r="A101" s="2" t="s">
        <v>31</v>
      </c>
      <c r="B101" s="2" t="s">
        <v>135</v>
      </c>
      <c r="C101" s="2">
        <v>16</v>
      </c>
      <c r="D101" s="2">
        <v>114</v>
      </c>
    </row>
    <row r="102" spans="1:4" ht="15">
      <c r="A102" s="2" t="s">
        <v>32</v>
      </c>
      <c r="B102" s="2" t="s">
        <v>135</v>
      </c>
      <c r="C102" s="2">
        <v>16</v>
      </c>
      <c r="D102" s="2">
        <v>143</v>
      </c>
    </row>
    <row r="103" spans="1:4" ht="15">
      <c r="A103" s="2"/>
      <c r="B103" s="2"/>
      <c r="C103" s="2"/>
      <c r="D103" s="2"/>
    </row>
    <row r="104" spans="1:4" ht="15">
      <c r="A104" s="2" t="s">
        <v>25</v>
      </c>
      <c r="B104" s="2" t="s">
        <v>130</v>
      </c>
      <c r="C104" s="2">
        <v>17</v>
      </c>
      <c r="D104" s="2">
        <v>171</v>
      </c>
    </row>
    <row r="105" spans="1:4" ht="15">
      <c r="A105" s="2" t="s">
        <v>33</v>
      </c>
      <c r="B105" s="2" t="s">
        <v>136</v>
      </c>
      <c r="C105" s="2">
        <v>17</v>
      </c>
      <c r="D105" s="2">
        <v>42</v>
      </c>
    </row>
    <row r="106" spans="1:4" ht="15">
      <c r="A106" s="2" t="s">
        <v>35</v>
      </c>
      <c r="B106" s="2" t="s">
        <v>130</v>
      </c>
      <c r="C106" s="2">
        <v>17</v>
      </c>
      <c r="D106" s="2">
        <v>337</v>
      </c>
    </row>
    <row r="107" spans="1:4" ht="15">
      <c r="A107" s="2" t="s">
        <v>36</v>
      </c>
      <c r="B107" s="2" t="s">
        <v>130</v>
      </c>
      <c r="C107" s="2">
        <v>17</v>
      </c>
      <c r="D107" s="2">
        <v>108</v>
      </c>
    </row>
    <row r="108" spans="1:4" ht="15">
      <c r="A108" s="2" t="s">
        <v>37</v>
      </c>
      <c r="B108" s="2" t="s">
        <v>130</v>
      </c>
      <c r="C108" s="2">
        <v>17</v>
      </c>
      <c r="D108" s="2">
        <v>178</v>
      </c>
    </row>
    <row r="109" spans="1:4" ht="15">
      <c r="A109" s="2" t="s">
        <v>63</v>
      </c>
      <c r="B109" s="2" t="s">
        <v>153</v>
      </c>
      <c r="C109" s="2">
        <v>17</v>
      </c>
      <c r="D109" s="2">
        <v>46</v>
      </c>
    </row>
    <row r="110" spans="1:4" ht="15">
      <c r="A110" s="2" t="s">
        <v>64</v>
      </c>
      <c r="B110" s="2" t="s">
        <v>154</v>
      </c>
      <c r="C110" s="2">
        <v>17</v>
      </c>
      <c r="D110" s="2">
        <v>207</v>
      </c>
    </row>
    <row r="111" spans="1:4" ht="15">
      <c r="A111" s="2" t="s">
        <v>91</v>
      </c>
      <c r="B111" s="2" t="s">
        <v>130</v>
      </c>
      <c r="C111" s="2">
        <v>17</v>
      </c>
      <c r="D111" s="2">
        <v>208</v>
      </c>
    </row>
    <row r="112" spans="1:4" ht="15">
      <c r="A112" s="2" t="s">
        <v>107</v>
      </c>
      <c r="B112" s="2" t="s">
        <v>182</v>
      </c>
      <c r="C112" s="2">
        <v>17</v>
      </c>
      <c r="D112" s="2">
        <v>84</v>
      </c>
    </row>
    <row r="113" spans="1:4" ht="15">
      <c r="A113" s="2"/>
      <c r="B113" s="2"/>
      <c r="C113" s="2"/>
      <c r="D113" s="2"/>
    </row>
    <row r="114" spans="1:4" ht="15">
      <c r="A114" s="2" t="s">
        <v>34</v>
      </c>
      <c r="B114" s="2" t="s">
        <v>137</v>
      </c>
      <c r="C114" s="2">
        <v>18</v>
      </c>
      <c r="D114" s="2">
        <v>126</v>
      </c>
    </row>
    <row r="115" spans="1:4" ht="15">
      <c r="A115" s="2" t="s">
        <v>38</v>
      </c>
      <c r="B115" s="2" t="s">
        <v>138</v>
      </c>
      <c r="C115" s="2">
        <v>18</v>
      </c>
      <c r="D115" s="2">
        <v>113</v>
      </c>
    </row>
    <row r="116" spans="1:4" ht="15">
      <c r="A116" s="2" t="s">
        <v>39</v>
      </c>
      <c r="B116" s="2" t="s">
        <v>139</v>
      </c>
      <c r="C116" s="2">
        <v>18</v>
      </c>
      <c r="D116" s="2">
        <v>3</v>
      </c>
    </row>
    <row r="117" spans="1:4" ht="15">
      <c r="A117" s="2"/>
      <c r="B117" s="2"/>
      <c r="C117" s="2"/>
      <c r="D117" s="2"/>
    </row>
    <row r="118" spans="1:4" ht="15">
      <c r="A118" s="2" t="s">
        <v>90</v>
      </c>
      <c r="B118" s="2" t="s">
        <v>170</v>
      </c>
      <c r="C118" s="2">
        <v>19</v>
      </c>
      <c r="D118" s="2">
        <v>43</v>
      </c>
    </row>
    <row r="119" spans="1:4" ht="15">
      <c r="A119" s="2" t="s">
        <v>93</v>
      </c>
      <c r="B119" s="2" t="s">
        <v>172</v>
      </c>
      <c r="C119" s="2">
        <v>19</v>
      </c>
      <c r="D119" s="2">
        <v>116</v>
      </c>
    </row>
    <row r="120" spans="1:4" ht="15">
      <c r="A120" s="2" t="s">
        <v>100</v>
      </c>
      <c r="B120" s="2" t="s">
        <v>177</v>
      </c>
      <c r="C120" s="2">
        <v>19</v>
      </c>
      <c r="D120" s="2">
        <v>3</v>
      </c>
    </row>
    <row r="121" spans="1:4" ht="15">
      <c r="A121" s="2" t="s">
        <v>101</v>
      </c>
      <c r="B121" s="2" t="s">
        <v>170</v>
      </c>
      <c r="C121" s="2">
        <v>19</v>
      </c>
      <c r="D121" s="2">
        <v>129</v>
      </c>
    </row>
    <row r="122" spans="1:4" ht="15">
      <c r="A122" s="2" t="s">
        <v>105</v>
      </c>
      <c r="B122" s="2" t="s">
        <v>180</v>
      </c>
      <c r="C122" s="2">
        <v>19</v>
      </c>
      <c r="D122" s="2">
        <v>119</v>
      </c>
    </row>
    <row r="123" spans="1:4" ht="15">
      <c r="A123" s="2"/>
      <c r="B123" s="2"/>
      <c r="C123" s="2"/>
      <c r="D123" s="2"/>
    </row>
    <row r="124" spans="1:4" ht="15">
      <c r="A124" s="2" t="s">
        <v>94</v>
      </c>
      <c r="B124" s="2" t="s">
        <v>173</v>
      </c>
      <c r="C124" s="2">
        <v>20</v>
      </c>
      <c r="D124" s="2">
        <v>46</v>
      </c>
    </row>
    <row r="125" spans="1:4" ht="15">
      <c r="A125" s="2" t="s">
        <v>96</v>
      </c>
      <c r="B125" s="2" t="s">
        <v>175</v>
      </c>
      <c r="C125" s="2">
        <v>20</v>
      </c>
      <c r="D125" s="2">
        <v>1</v>
      </c>
    </row>
    <row r="126" spans="1:4" ht="15">
      <c r="A126" s="2" t="s">
        <v>97</v>
      </c>
      <c r="B126" s="2" t="s">
        <v>175</v>
      </c>
      <c r="C126" s="2">
        <v>20</v>
      </c>
      <c r="D126" s="2">
        <v>33</v>
      </c>
    </row>
    <row r="127" spans="1:4" ht="15">
      <c r="A127" s="2" t="s">
        <v>103</v>
      </c>
      <c r="B127" s="2" t="s">
        <v>179</v>
      </c>
      <c r="C127" s="2">
        <v>20</v>
      </c>
      <c r="D127" s="2">
        <v>14</v>
      </c>
    </row>
    <row r="128" spans="1:4" ht="15">
      <c r="A128" s="2" t="s">
        <v>104</v>
      </c>
      <c r="B128" s="2" t="s">
        <v>179</v>
      </c>
      <c r="C128" s="2">
        <v>20</v>
      </c>
      <c r="D128" s="2">
        <v>28</v>
      </c>
    </row>
    <row r="129" spans="1:4" ht="15">
      <c r="A129" s="2" t="s">
        <v>106</v>
      </c>
      <c r="B129" s="2" t="s">
        <v>181</v>
      </c>
      <c r="C129" s="2">
        <v>20</v>
      </c>
      <c r="D129" s="2">
        <v>1</v>
      </c>
    </row>
    <row r="130" spans="1:4" ht="15">
      <c r="A130" s="2" t="s">
        <v>108</v>
      </c>
      <c r="B130" s="2" t="s">
        <v>173</v>
      </c>
      <c r="C130" s="2">
        <v>20</v>
      </c>
      <c r="D130" s="2">
        <v>348</v>
      </c>
    </row>
    <row r="131" spans="1:4" ht="15">
      <c r="A131" s="2"/>
      <c r="B131" s="2"/>
      <c r="C131" s="2"/>
      <c r="D131" s="2"/>
    </row>
    <row r="132" spans="1:4" ht="15">
      <c r="A132" s="2" t="s">
        <v>79</v>
      </c>
      <c r="B132" s="2" t="s">
        <v>163</v>
      </c>
      <c r="C132" s="2">
        <v>21</v>
      </c>
      <c r="D132" s="2">
        <v>98</v>
      </c>
    </row>
    <row r="133" spans="1:4" ht="15">
      <c r="A133" s="2"/>
      <c r="B133" s="2"/>
      <c r="C133" s="2"/>
      <c r="D133" s="2"/>
    </row>
    <row r="134" spans="1:4" ht="15">
      <c r="A134" s="2" t="s">
        <v>44</v>
      </c>
      <c r="B134" s="2" t="s">
        <v>143</v>
      </c>
      <c r="C134" s="2">
        <v>22</v>
      </c>
      <c r="D134" s="2">
        <v>31</v>
      </c>
    </row>
    <row r="135" spans="1:4" ht="15">
      <c r="A135" s="2" t="s">
        <v>46</v>
      </c>
      <c r="B135" s="2" t="s">
        <v>143</v>
      </c>
      <c r="C135" s="2">
        <v>22</v>
      </c>
      <c r="D135" s="2">
        <v>59</v>
      </c>
    </row>
    <row r="136" spans="1:4" ht="15">
      <c r="A136" s="2" t="s">
        <v>47</v>
      </c>
      <c r="B136" s="2" t="s">
        <v>143</v>
      </c>
      <c r="C136" s="2">
        <v>22</v>
      </c>
      <c r="D136" s="2">
        <v>190</v>
      </c>
    </row>
    <row r="137" spans="1:4" ht="15">
      <c r="A137" s="2" t="s">
        <v>95</v>
      </c>
      <c r="B137" s="2" t="s">
        <v>174</v>
      </c>
      <c r="C137" s="2"/>
      <c r="D137" s="2">
        <v>1</v>
      </c>
    </row>
    <row r="138" spans="1:4" ht="15">
      <c r="A138" s="2"/>
      <c r="B138" s="2"/>
      <c r="C138" s="2"/>
      <c r="D138" s="2"/>
    </row>
    <row r="139" spans="1:4" ht="15.75">
      <c r="A139" s="4" t="s">
        <v>113</v>
      </c>
      <c r="B139" s="2"/>
      <c r="C139" s="2"/>
      <c r="D139" s="2">
        <v>16678</v>
      </c>
    </row>
    <row r="140" spans="1:4" ht="15">
      <c r="A140" s="1" t="s">
        <v>114</v>
      </c>
      <c r="B140" s="1"/>
      <c r="C140" s="1"/>
      <c r="D140" s="1"/>
    </row>
  </sheetData>
  <printOptions/>
  <pageMargins left="0.75" right="0.75" top="1" bottom="1" header="0.492125985" footer="0.492125985"/>
  <pageSetup horizontalDpi="600" verticalDpi="600" orientation="portrait" paperSize="9" scale="64" r:id="rId1"/>
  <rowBreaks count="2" manualBreakCount="2">
    <brk id="57" max="255" man="1"/>
    <brk id="1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31"/>
  <sheetViews>
    <sheetView workbookViewId="0" topLeftCell="A1">
      <selection activeCell="P29" sqref="P29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19" customWidth="1"/>
    <col min="5" max="5" width="8.7109375" style="25" customWidth="1"/>
    <col min="6" max="6" width="8.7109375" style="20" customWidth="1"/>
    <col min="7" max="7" width="20.7109375" style="55" customWidth="1"/>
    <col min="8" max="8" width="12.7109375" style="25" customWidth="1"/>
    <col min="9" max="9" width="12.7109375" style="114" customWidth="1"/>
    <col min="10" max="10" width="12.7109375" style="120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615</v>
      </c>
      <c r="F2" s="25"/>
      <c r="G2" s="23"/>
      <c r="H2" s="24"/>
    </row>
    <row r="3" spans="1:10" s="20" customFormat="1" ht="71.2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23" t="s">
        <v>772</v>
      </c>
      <c r="J3" s="119" t="s">
        <v>768</v>
      </c>
    </row>
    <row r="4" spans="1:12" ht="14.25" customHeight="1">
      <c r="A4" s="36" t="s">
        <v>628</v>
      </c>
      <c r="B4" s="37" t="s">
        <v>626</v>
      </c>
      <c r="C4" s="33" t="s">
        <v>112</v>
      </c>
      <c r="D4" s="33" t="s">
        <v>185</v>
      </c>
      <c r="E4" s="104">
        <v>240</v>
      </c>
      <c r="F4" s="104">
        <f>(E4*20%)+E4</f>
        <v>288</v>
      </c>
      <c r="G4" s="38" t="s">
        <v>202</v>
      </c>
      <c r="H4" s="40">
        <v>119123</v>
      </c>
      <c r="I4" s="68"/>
      <c r="J4" s="121"/>
      <c r="L4" s="25">
        <f>E4+E7+E8+E9+E13+E14+E15+E16+E19+E22+E23+E24+E25</f>
        <v>5160</v>
      </c>
    </row>
    <row r="5" spans="1:10" s="20" customFormat="1" ht="13.5" customHeight="1">
      <c r="A5" s="36"/>
      <c r="B5" s="33"/>
      <c r="C5" s="32" t="s">
        <v>770</v>
      </c>
      <c r="D5" s="32"/>
      <c r="E5" s="117">
        <f>SUM(E4)</f>
        <v>240</v>
      </c>
      <c r="F5" s="117">
        <f>SUM(F4)</f>
        <v>288</v>
      </c>
      <c r="G5" s="32"/>
      <c r="H5" s="116">
        <f>SUM(H4)</f>
        <v>119123</v>
      </c>
      <c r="I5" s="69">
        <f>D51*H4</f>
        <v>240.8810470447461</v>
      </c>
      <c r="J5" s="122">
        <f>D52*H4</f>
        <v>142294.29890265828</v>
      </c>
    </row>
    <row r="6" spans="1:10" ht="12.75">
      <c r="A6" s="199"/>
      <c r="B6" s="145"/>
      <c r="C6" s="145" t="s">
        <v>114</v>
      </c>
      <c r="D6" s="145"/>
      <c r="E6" s="152"/>
      <c r="F6" s="152"/>
      <c r="G6" s="145"/>
      <c r="H6" s="146"/>
      <c r="I6" s="150"/>
      <c r="J6" s="151"/>
    </row>
    <row r="7" spans="1:10" ht="12.75">
      <c r="A7" s="36" t="s">
        <v>628</v>
      </c>
      <c r="B7" s="37" t="s">
        <v>626</v>
      </c>
      <c r="C7" s="33" t="s">
        <v>9</v>
      </c>
      <c r="D7" s="33" t="s">
        <v>122</v>
      </c>
      <c r="E7" s="104">
        <v>499</v>
      </c>
      <c r="F7" s="104">
        <f aca="true" t="shared" si="0" ref="F7:F16">(E7*20%)+E7</f>
        <v>598.8</v>
      </c>
      <c r="G7" s="124" t="s">
        <v>212</v>
      </c>
      <c r="H7" s="104">
        <v>1751907</v>
      </c>
      <c r="I7" s="69"/>
      <c r="J7" s="121"/>
    </row>
    <row r="8" spans="1:10" ht="12.75">
      <c r="A8" s="36" t="s">
        <v>628</v>
      </c>
      <c r="B8" s="37" t="s">
        <v>626</v>
      </c>
      <c r="C8" s="33" t="s">
        <v>11</v>
      </c>
      <c r="D8" s="33" t="s">
        <v>122</v>
      </c>
      <c r="E8" s="104">
        <v>1590</v>
      </c>
      <c r="F8" s="104">
        <f t="shared" si="0"/>
        <v>1908</v>
      </c>
      <c r="G8" s="124"/>
      <c r="H8" s="104"/>
      <c r="I8" s="69"/>
      <c r="J8" s="121"/>
    </row>
    <row r="9" spans="1:10" ht="12.75">
      <c r="A9" s="36" t="s">
        <v>628</v>
      </c>
      <c r="B9" s="37" t="s">
        <v>626</v>
      </c>
      <c r="C9" s="33" t="s">
        <v>12</v>
      </c>
      <c r="D9" s="33" t="s">
        <v>122</v>
      </c>
      <c r="E9" s="104">
        <v>1242</v>
      </c>
      <c r="F9" s="104">
        <f t="shared" si="0"/>
        <v>1490.4</v>
      </c>
      <c r="G9" s="124"/>
      <c r="H9" s="104"/>
      <c r="I9" s="69"/>
      <c r="J9" s="121"/>
    </row>
    <row r="10" spans="1:10" ht="12.75">
      <c r="A10" s="36" t="s">
        <v>628</v>
      </c>
      <c r="B10" s="33" t="s">
        <v>629</v>
      </c>
      <c r="C10" s="33" t="s">
        <v>846</v>
      </c>
      <c r="D10" s="33" t="s">
        <v>122</v>
      </c>
      <c r="E10" s="104">
        <v>0</v>
      </c>
      <c r="F10" s="104">
        <f t="shared" si="0"/>
        <v>0</v>
      </c>
      <c r="G10" s="124"/>
      <c r="H10" s="104"/>
      <c r="I10" s="69"/>
      <c r="J10" s="121"/>
    </row>
    <row r="11" spans="1:10" ht="12.75">
      <c r="A11" s="36" t="s">
        <v>628</v>
      </c>
      <c r="B11" s="33" t="s">
        <v>629</v>
      </c>
      <c r="C11" s="33" t="s">
        <v>847</v>
      </c>
      <c r="D11" s="33" t="s">
        <v>122</v>
      </c>
      <c r="E11" s="104">
        <v>0</v>
      </c>
      <c r="F11" s="104">
        <f t="shared" si="0"/>
        <v>0</v>
      </c>
      <c r="G11" s="124"/>
      <c r="H11" s="104"/>
      <c r="I11" s="69"/>
      <c r="J11" s="121"/>
    </row>
    <row r="12" spans="1:10" ht="12.75">
      <c r="A12" s="36" t="s">
        <v>628</v>
      </c>
      <c r="B12" s="33" t="s">
        <v>629</v>
      </c>
      <c r="C12" s="33" t="s">
        <v>866</v>
      </c>
      <c r="D12" s="33" t="s">
        <v>122</v>
      </c>
      <c r="E12" s="104">
        <v>0</v>
      </c>
      <c r="F12" s="104">
        <f t="shared" si="0"/>
        <v>0</v>
      </c>
      <c r="G12" s="124"/>
      <c r="H12" s="104"/>
      <c r="I12" s="69"/>
      <c r="J12" s="121"/>
    </row>
    <row r="13" spans="1:10" ht="12.75">
      <c r="A13" s="200" t="s">
        <v>628</v>
      </c>
      <c r="B13" s="111" t="s">
        <v>630</v>
      </c>
      <c r="C13" s="111" t="s">
        <v>14</v>
      </c>
      <c r="D13" s="111" t="s">
        <v>122</v>
      </c>
      <c r="E13" s="104">
        <v>40</v>
      </c>
      <c r="F13" s="104">
        <f>(E13*20%)+E13</f>
        <v>48</v>
      </c>
      <c r="G13" s="124"/>
      <c r="H13" s="104"/>
      <c r="I13" s="69"/>
      <c r="J13" s="121"/>
    </row>
    <row r="14" spans="1:10" ht="12.75">
      <c r="A14" s="200" t="s">
        <v>628</v>
      </c>
      <c r="B14" s="111" t="s">
        <v>630</v>
      </c>
      <c r="C14" s="111" t="s">
        <v>10</v>
      </c>
      <c r="D14" s="111" t="s">
        <v>122</v>
      </c>
      <c r="E14" s="104">
        <v>7</v>
      </c>
      <c r="F14" s="104">
        <f t="shared" si="0"/>
        <v>8.4</v>
      </c>
      <c r="G14" s="124"/>
      <c r="H14" s="104"/>
      <c r="I14" s="69"/>
      <c r="J14" s="121"/>
    </row>
    <row r="15" spans="1:10" ht="12.75">
      <c r="A15" s="200" t="s">
        <v>628</v>
      </c>
      <c r="B15" s="111" t="s">
        <v>630</v>
      </c>
      <c r="C15" s="111" t="s">
        <v>13</v>
      </c>
      <c r="D15" s="111" t="s">
        <v>122</v>
      </c>
      <c r="E15" s="104">
        <v>2</v>
      </c>
      <c r="F15" s="104">
        <f t="shared" si="0"/>
        <v>2.4</v>
      </c>
      <c r="G15" s="124"/>
      <c r="H15" s="104"/>
      <c r="I15" s="69"/>
      <c r="J15" s="121"/>
    </row>
    <row r="16" spans="1:12" ht="12.75">
      <c r="A16" s="200" t="s">
        <v>628</v>
      </c>
      <c r="B16" s="111" t="s">
        <v>630</v>
      </c>
      <c r="C16" s="111" t="s">
        <v>18</v>
      </c>
      <c r="D16" s="111" t="s">
        <v>122</v>
      </c>
      <c r="E16" s="104">
        <v>2</v>
      </c>
      <c r="F16" s="104">
        <f t="shared" si="0"/>
        <v>2.4</v>
      </c>
      <c r="G16" s="124"/>
      <c r="H16" s="104"/>
      <c r="I16" s="69"/>
      <c r="J16" s="121"/>
      <c r="L16" s="25"/>
    </row>
    <row r="17" spans="1:10" s="20" customFormat="1" ht="12.75">
      <c r="A17" s="36"/>
      <c r="B17" s="33"/>
      <c r="C17" s="32" t="s">
        <v>771</v>
      </c>
      <c r="D17" s="32"/>
      <c r="E17" s="117">
        <f>SUM(E7:E16)</f>
        <v>3382</v>
      </c>
      <c r="F17" s="117">
        <f>SUM(F7:F16)</f>
        <v>4058.4000000000005</v>
      </c>
      <c r="G17" s="34"/>
      <c r="H17" s="116">
        <f>SUM(H7:H16)</f>
        <v>1751907</v>
      </c>
      <c r="I17" s="69">
        <f>D51*H17</f>
        <v>3542.566863536177</v>
      </c>
      <c r="J17" s="122">
        <f>D52*H17</f>
        <v>2092680.4924964898</v>
      </c>
    </row>
    <row r="18" spans="1:10" ht="12.75">
      <c r="A18" s="199"/>
      <c r="B18" s="145"/>
      <c r="C18" s="145"/>
      <c r="D18" s="145"/>
      <c r="E18" s="149"/>
      <c r="F18" s="149"/>
      <c r="G18" s="145"/>
      <c r="H18" s="146"/>
      <c r="I18" s="150"/>
      <c r="J18" s="151"/>
    </row>
    <row r="19" spans="1:10" ht="12.75">
      <c r="A19" s="36" t="s">
        <v>628</v>
      </c>
      <c r="B19" s="37" t="s">
        <v>626</v>
      </c>
      <c r="C19" s="33" t="s">
        <v>187</v>
      </c>
      <c r="D19" s="33" t="s">
        <v>188</v>
      </c>
      <c r="E19" s="40">
        <v>337</v>
      </c>
      <c r="F19" s="40">
        <f>(E19*20%)+E19</f>
        <v>404.4</v>
      </c>
      <c r="G19" s="38" t="s">
        <v>225</v>
      </c>
      <c r="H19" s="40">
        <v>264210</v>
      </c>
      <c r="I19" s="68"/>
      <c r="J19" s="121"/>
    </row>
    <row r="20" spans="1:10" s="20" customFormat="1" ht="12.75">
      <c r="A20" s="36"/>
      <c r="B20" s="33"/>
      <c r="C20" s="32" t="s">
        <v>773</v>
      </c>
      <c r="D20" s="32"/>
      <c r="E20" s="60">
        <f>SUM(E19)</f>
        <v>337</v>
      </c>
      <c r="F20" s="60">
        <f>SUM(F19)</f>
        <v>404.4</v>
      </c>
      <c r="G20" s="34"/>
      <c r="H20" s="116">
        <f>SUM(H19)</f>
        <v>264210</v>
      </c>
      <c r="I20" s="69">
        <f>D51*H20</f>
        <v>534.2644278576964</v>
      </c>
      <c r="J20" s="122">
        <f>D52*H20</f>
        <v>315603.00456730725</v>
      </c>
    </row>
    <row r="21" spans="1:12" ht="12.75">
      <c r="A21" s="199"/>
      <c r="B21" s="145"/>
      <c r="C21" s="145"/>
      <c r="D21" s="145"/>
      <c r="E21" s="149"/>
      <c r="F21" s="149"/>
      <c r="G21" s="145"/>
      <c r="H21" s="146"/>
      <c r="I21" s="150"/>
      <c r="J21" s="151"/>
      <c r="L21" s="19">
        <f>316+185</f>
        <v>501</v>
      </c>
    </row>
    <row r="22" spans="1:10" ht="12.75">
      <c r="A22" s="36" t="s">
        <v>628</v>
      </c>
      <c r="B22" s="37" t="s">
        <v>626</v>
      </c>
      <c r="C22" s="33" t="s">
        <v>3</v>
      </c>
      <c r="D22" s="33" t="s">
        <v>117</v>
      </c>
      <c r="E22" s="40">
        <v>501</v>
      </c>
      <c r="F22" s="40">
        <f aca="true" t="shared" si="1" ref="F22:F28">(E22*20%)+E22</f>
        <v>601.2</v>
      </c>
      <c r="G22" s="38" t="s">
        <v>199</v>
      </c>
      <c r="H22" s="40">
        <v>6376</v>
      </c>
      <c r="I22" s="69"/>
      <c r="J22" s="121"/>
    </row>
    <row r="23" spans="1:10" ht="12.75">
      <c r="A23" s="36" t="s">
        <v>628</v>
      </c>
      <c r="B23" s="37" t="s">
        <v>626</v>
      </c>
      <c r="C23" s="33" t="s">
        <v>4</v>
      </c>
      <c r="D23" s="33" t="s">
        <v>118</v>
      </c>
      <c r="E23" s="40">
        <v>97</v>
      </c>
      <c r="F23" s="40">
        <f t="shared" si="1"/>
        <v>116.4</v>
      </c>
      <c r="G23" s="38" t="s">
        <v>200</v>
      </c>
      <c r="H23" s="40">
        <v>8270</v>
      </c>
      <c r="I23" s="69"/>
      <c r="J23" s="121"/>
    </row>
    <row r="24" spans="1:10" ht="12.75">
      <c r="A24" s="36" t="s">
        <v>628</v>
      </c>
      <c r="B24" s="37" t="s">
        <v>626</v>
      </c>
      <c r="C24" s="33" t="s">
        <v>5</v>
      </c>
      <c r="D24" s="33" t="s">
        <v>118</v>
      </c>
      <c r="E24" s="40">
        <v>602</v>
      </c>
      <c r="F24" s="40">
        <f t="shared" si="1"/>
        <v>722.4</v>
      </c>
      <c r="G24" s="38" t="s">
        <v>201</v>
      </c>
      <c r="H24" s="40">
        <v>103204</v>
      </c>
      <c r="I24" s="69"/>
      <c r="J24" s="121"/>
    </row>
    <row r="25" spans="1:10" ht="12.75">
      <c r="A25" s="36" t="s">
        <v>628</v>
      </c>
      <c r="B25" s="33" t="s">
        <v>626</v>
      </c>
      <c r="C25" s="33" t="s">
        <v>17</v>
      </c>
      <c r="D25" s="33" t="s">
        <v>124</v>
      </c>
      <c r="E25" s="40">
        <v>1</v>
      </c>
      <c r="F25" s="40">
        <f t="shared" si="1"/>
        <v>1.2</v>
      </c>
      <c r="G25" s="38" t="s">
        <v>203</v>
      </c>
      <c r="H25" s="40">
        <v>11300</v>
      </c>
      <c r="I25" s="69"/>
      <c r="J25" s="121"/>
    </row>
    <row r="26" spans="1:10" ht="12.75">
      <c r="A26" s="36" t="s">
        <v>628</v>
      </c>
      <c r="B26" s="37" t="s">
        <v>629</v>
      </c>
      <c r="C26" s="33" t="s">
        <v>620</v>
      </c>
      <c r="D26" s="33" t="s">
        <v>118</v>
      </c>
      <c r="E26" s="104">
        <v>1</v>
      </c>
      <c r="F26" s="40">
        <f t="shared" si="1"/>
        <v>1.2</v>
      </c>
      <c r="G26" s="38" t="s">
        <v>204</v>
      </c>
      <c r="H26" s="40">
        <v>10987</v>
      </c>
      <c r="I26" s="69"/>
      <c r="J26" s="121"/>
    </row>
    <row r="27" spans="1:10" ht="12.75">
      <c r="A27" s="36" t="s">
        <v>628</v>
      </c>
      <c r="B27" s="37" t="s">
        <v>629</v>
      </c>
      <c r="C27" s="33" t="s">
        <v>623</v>
      </c>
      <c r="D27" s="33" t="s">
        <v>621</v>
      </c>
      <c r="E27" s="105">
        <v>0</v>
      </c>
      <c r="F27" s="40">
        <f t="shared" si="1"/>
        <v>0</v>
      </c>
      <c r="G27" s="38" t="s">
        <v>205</v>
      </c>
      <c r="H27" s="40">
        <v>38769</v>
      </c>
      <c r="I27" s="69"/>
      <c r="J27" s="121"/>
    </row>
    <row r="28" spans="1:10" ht="12.75">
      <c r="A28" s="36" t="s">
        <v>628</v>
      </c>
      <c r="B28" s="37" t="s">
        <v>629</v>
      </c>
      <c r="C28" s="33" t="s">
        <v>622</v>
      </c>
      <c r="D28" s="33" t="s">
        <v>122</v>
      </c>
      <c r="E28" s="105">
        <v>0</v>
      </c>
      <c r="F28" s="40">
        <f t="shared" si="1"/>
        <v>0</v>
      </c>
      <c r="G28" s="38" t="s">
        <v>206</v>
      </c>
      <c r="H28" s="40">
        <v>7125</v>
      </c>
      <c r="I28" s="69"/>
      <c r="J28" s="121"/>
    </row>
    <row r="29" spans="1:10" ht="12.75">
      <c r="A29" s="31"/>
      <c r="B29" s="33"/>
      <c r="C29" s="33"/>
      <c r="D29" s="33"/>
      <c r="E29" s="40"/>
      <c r="F29" s="40"/>
      <c r="G29" s="38" t="s">
        <v>207</v>
      </c>
      <c r="H29" s="40">
        <v>112377</v>
      </c>
      <c r="I29" s="69"/>
      <c r="J29" s="121"/>
    </row>
    <row r="30" spans="1:10" ht="12.75">
      <c r="A30" s="31"/>
      <c r="B30" s="32"/>
      <c r="C30" s="33"/>
      <c r="D30" s="33"/>
      <c r="E30" s="105"/>
      <c r="F30" s="40"/>
      <c r="G30" s="38" t="s">
        <v>208</v>
      </c>
      <c r="H30" s="40">
        <v>24843</v>
      </c>
      <c r="I30" s="69"/>
      <c r="J30" s="121"/>
    </row>
    <row r="31" spans="1:10" ht="12.75">
      <c r="A31" s="31"/>
      <c r="B31" s="32"/>
      <c r="C31" s="33"/>
      <c r="D31" s="33"/>
      <c r="E31" s="33"/>
      <c r="F31" s="40"/>
      <c r="G31" s="38" t="s">
        <v>209</v>
      </c>
      <c r="H31" s="40">
        <v>16938</v>
      </c>
      <c r="I31" s="69"/>
      <c r="J31" s="121"/>
    </row>
    <row r="32" spans="1:13" ht="12.75">
      <c r="A32" s="31"/>
      <c r="B32" s="32"/>
      <c r="C32" s="33"/>
      <c r="D32" s="33"/>
      <c r="E32" s="33"/>
      <c r="F32" s="40"/>
      <c r="G32" s="38" t="s">
        <v>210</v>
      </c>
      <c r="H32" s="40">
        <v>212967</v>
      </c>
      <c r="I32" s="69"/>
      <c r="J32" s="121"/>
      <c r="M32" s="25"/>
    </row>
    <row r="33" spans="1:10" ht="12.75">
      <c r="A33" s="31"/>
      <c r="B33" s="32"/>
      <c r="C33" s="33"/>
      <c r="D33" s="33"/>
      <c r="E33" s="33"/>
      <c r="F33" s="40"/>
      <c r="G33" s="38" t="s">
        <v>211</v>
      </c>
      <c r="H33" s="40">
        <v>15891</v>
      </c>
      <c r="I33" s="69"/>
      <c r="J33" s="121"/>
    </row>
    <row r="34" spans="1:10" ht="12.75">
      <c r="A34" s="31"/>
      <c r="B34" s="32"/>
      <c r="C34" s="33"/>
      <c r="D34" s="33"/>
      <c r="E34" s="33"/>
      <c r="F34" s="40"/>
      <c r="G34" s="38" t="s">
        <v>213</v>
      </c>
      <c r="H34" s="40">
        <v>5727</v>
      </c>
      <c r="I34" s="69"/>
      <c r="J34" s="121"/>
    </row>
    <row r="35" spans="1:10" ht="12.75">
      <c r="A35" s="31"/>
      <c r="B35" s="67"/>
      <c r="C35" s="67"/>
      <c r="D35" s="33"/>
      <c r="E35" s="33"/>
      <c r="F35" s="40"/>
      <c r="G35" s="38" t="s">
        <v>214</v>
      </c>
      <c r="H35" s="40">
        <v>81675</v>
      </c>
      <c r="I35" s="69"/>
      <c r="J35" s="121"/>
    </row>
    <row r="36" spans="1:10" ht="12.75">
      <c r="A36" s="31"/>
      <c r="B36" s="32"/>
      <c r="C36" s="33"/>
      <c r="D36" s="33"/>
      <c r="E36" s="33"/>
      <c r="F36" s="40"/>
      <c r="G36" s="38" t="s">
        <v>215</v>
      </c>
      <c r="H36" s="40">
        <v>23887</v>
      </c>
      <c r="I36" s="69"/>
      <c r="J36" s="121"/>
    </row>
    <row r="37" spans="1:10" ht="12.75">
      <c r="A37" s="31"/>
      <c r="B37" s="32"/>
      <c r="C37" s="33"/>
      <c r="D37" s="33"/>
      <c r="E37" s="33"/>
      <c r="F37" s="40"/>
      <c r="G37" s="38" t="s">
        <v>216</v>
      </c>
      <c r="H37" s="40">
        <v>44932</v>
      </c>
      <c r="I37" s="69"/>
      <c r="J37" s="121"/>
    </row>
    <row r="38" spans="1:10" ht="12.75">
      <c r="A38" s="31"/>
      <c r="B38" s="32"/>
      <c r="C38" s="33"/>
      <c r="D38" s="33"/>
      <c r="E38" s="40"/>
      <c r="F38" s="40"/>
      <c r="G38" s="38" t="s">
        <v>217</v>
      </c>
      <c r="H38" s="40">
        <v>22220</v>
      </c>
      <c r="I38" s="69"/>
      <c r="J38" s="121"/>
    </row>
    <row r="39" spans="1:10" ht="12.75">
      <c r="A39" s="31"/>
      <c r="B39" s="32"/>
      <c r="C39" s="33"/>
      <c r="D39" s="33"/>
      <c r="E39" s="40"/>
      <c r="F39" s="40"/>
      <c r="G39" s="38" t="s">
        <v>218</v>
      </c>
      <c r="H39" s="40">
        <v>11236</v>
      </c>
      <c r="I39" s="69"/>
      <c r="J39" s="121"/>
    </row>
    <row r="40" spans="1:10" ht="12.75">
      <c r="A40" s="31"/>
      <c r="B40" s="32"/>
      <c r="C40" s="33"/>
      <c r="D40" s="33"/>
      <c r="E40" s="40"/>
      <c r="F40" s="40"/>
      <c r="G40" s="38" t="s">
        <v>219</v>
      </c>
      <c r="H40" s="40">
        <v>117008</v>
      </c>
      <c r="I40" s="69"/>
      <c r="J40" s="121"/>
    </row>
    <row r="41" spans="1:10" ht="12.75">
      <c r="A41" s="31"/>
      <c r="B41" s="32"/>
      <c r="C41" s="33"/>
      <c r="D41" s="33"/>
      <c r="E41" s="40"/>
      <c r="F41" s="40"/>
      <c r="G41" s="38" t="s">
        <v>220</v>
      </c>
      <c r="H41" s="40">
        <v>93207</v>
      </c>
      <c r="I41" s="69"/>
      <c r="J41" s="121"/>
    </row>
    <row r="42" spans="1:10" ht="12.75">
      <c r="A42" s="31"/>
      <c r="B42" s="32"/>
      <c r="C42" s="33"/>
      <c r="D42" s="33"/>
      <c r="E42" s="40"/>
      <c r="F42" s="40"/>
      <c r="G42" s="38" t="s">
        <v>221</v>
      </c>
      <c r="H42" s="40">
        <v>19851</v>
      </c>
      <c r="I42" s="69"/>
      <c r="J42" s="121"/>
    </row>
    <row r="43" spans="1:10" ht="12.75">
      <c r="A43" s="31"/>
      <c r="B43" s="32"/>
      <c r="C43" s="33"/>
      <c r="D43" s="33"/>
      <c r="E43" s="40"/>
      <c r="F43" s="40"/>
      <c r="G43" s="38" t="s">
        <v>222</v>
      </c>
      <c r="H43" s="40">
        <v>17089</v>
      </c>
      <c r="I43" s="69"/>
      <c r="J43" s="121"/>
    </row>
    <row r="44" spans="1:10" ht="12.75">
      <c r="A44" s="31"/>
      <c r="B44" s="32"/>
      <c r="C44" s="33"/>
      <c r="D44" s="33"/>
      <c r="E44" s="40"/>
      <c r="F44" s="40"/>
      <c r="G44" s="38" t="s">
        <v>223</v>
      </c>
      <c r="H44" s="40">
        <v>30650</v>
      </c>
      <c r="I44" s="69"/>
      <c r="J44" s="121"/>
    </row>
    <row r="45" spans="1:12" ht="12.75">
      <c r="A45" s="31"/>
      <c r="B45" s="32"/>
      <c r="C45" s="33"/>
      <c r="D45" s="33"/>
      <c r="E45" s="40"/>
      <c r="F45" s="40"/>
      <c r="G45" s="38" t="s">
        <v>224</v>
      </c>
      <c r="H45" s="40">
        <v>31274</v>
      </c>
      <c r="I45" s="69"/>
      <c r="J45" s="121"/>
      <c r="L45" s="113"/>
    </row>
    <row r="46" spans="1:10" ht="12.75">
      <c r="A46" s="31"/>
      <c r="B46" s="32"/>
      <c r="C46" s="33"/>
      <c r="D46" s="33"/>
      <c r="E46" s="40"/>
      <c r="F46" s="40"/>
      <c r="G46" s="38" t="s">
        <v>226</v>
      </c>
      <c r="H46" s="40">
        <v>14537</v>
      </c>
      <c r="I46" s="69"/>
      <c r="J46" s="121"/>
    </row>
    <row r="47" spans="1:10" ht="12.75">
      <c r="A47" s="31"/>
      <c r="B47" s="32"/>
      <c r="C47" s="33"/>
      <c r="D47" s="33"/>
      <c r="E47" s="40"/>
      <c r="F47" s="40"/>
      <c r="G47" s="38" t="s">
        <v>227</v>
      </c>
      <c r="H47" s="40">
        <v>6256</v>
      </c>
      <c r="I47" s="69"/>
      <c r="J47" s="121"/>
    </row>
    <row r="48" spans="1:10" s="20" customFormat="1" ht="12.75">
      <c r="A48" s="31"/>
      <c r="B48" s="32"/>
      <c r="C48" s="32" t="s">
        <v>809</v>
      </c>
      <c r="D48" s="32"/>
      <c r="E48" s="60">
        <f>SUM(E22:E47)</f>
        <v>1202</v>
      </c>
      <c r="F48" s="60">
        <f>(E48*20%)+E48</f>
        <v>1442.4</v>
      </c>
      <c r="G48" s="34"/>
      <c r="H48" s="60">
        <f>SUM(H22:H47)</f>
        <v>1088596</v>
      </c>
      <c r="I48" s="69">
        <f>D51*H48</f>
        <v>2201.2721664894475</v>
      </c>
      <c r="J48" s="122">
        <f>D52*H48</f>
        <v>1300345.0602170713</v>
      </c>
    </row>
    <row r="49" spans="1:10" ht="12.75">
      <c r="A49" s="147"/>
      <c r="B49" s="148"/>
      <c r="C49" s="145"/>
      <c r="D49" s="145"/>
      <c r="E49" s="149"/>
      <c r="F49" s="149"/>
      <c r="G49" s="145"/>
      <c r="H49" s="146"/>
      <c r="I49" s="150"/>
      <c r="J49" s="151"/>
    </row>
    <row r="50" spans="1:10" s="20" customFormat="1" ht="13.5" thickBot="1">
      <c r="A50" s="42"/>
      <c r="B50" s="43"/>
      <c r="C50" s="43" t="s">
        <v>774</v>
      </c>
      <c r="D50" s="43"/>
      <c r="E50" s="46">
        <f>E5+E17+E20+E48</f>
        <v>5161</v>
      </c>
      <c r="F50" s="46">
        <v>6192</v>
      </c>
      <c r="G50" s="44"/>
      <c r="H50" s="45">
        <f>H5+H17+H20+H48</f>
        <v>3223836</v>
      </c>
      <c r="I50" s="54">
        <f>D51*H50</f>
        <v>6518.984504928067</v>
      </c>
      <c r="J50" s="110">
        <f>D52*H50</f>
        <v>3850922.8561835266</v>
      </c>
    </row>
    <row r="51" spans="3:11" s="101" customFormat="1" ht="12.75">
      <c r="C51" s="101" t="s">
        <v>762</v>
      </c>
      <c r="D51" s="106">
        <v>0.00202212038854584</v>
      </c>
      <c r="E51" s="107"/>
      <c r="F51" s="107"/>
      <c r="G51" s="107"/>
      <c r="H51" s="128"/>
      <c r="I51" s="63"/>
      <c r="J51" s="107"/>
      <c r="K51" s="107"/>
    </row>
    <row r="52" spans="3:11" s="101" customFormat="1" ht="12.75">
      <c r="C52" s="101" t="s">
        <v>763</v>
      </c>
      <c r="D52" s="106">
        <v>1.1945157434136</v>
      </c>
      <c r="E52" s="107"/>
      <c r="F52" s="107"/>
      <c r="G52" s="107"/>
      <c r="H52" s="128"/>
      <c r="I52" s="103"/>
      <c r="J52" s="107"/>
      <c r="K52" s="107"/>
    </row>
    <row r="53" spans="3:11" s="101" customFormat="1" ht="12.75">
      <c r="C53" s="101" t="s">
        <v>766</v>
      </c>
      <c r="D53" s="106">
        <v>590.724345681818</v>
      </c>
      <c r="E53" s="107"/>
      <c r="F53" s="107"/>
      <c r="G53" s="107"/>
      <c r="H53" s="128"/>
      <c r="I53" s="103"/>
      <c r="J53" s="107"/>
      <c r="K53" s="107"/>
    </row>
    <row r="54" spans="1:11" s="101" customFormat="1" ht="12.75">
      <c r="A54" s="20"/>
      <c r="B54" s="19"/>
      <c r="C54" s="19"/>
      <c r="D54" s="19"/>
      <c r="E54" s="25"/>
      <c r="F54" s="20"/>
      <c r="G54" s="55"/>
      <c r="H54" s="25"/>
      <c r="I54" s="114"/>
      <c r="J54" s="120"/>
      <c r="K54" s="107"/>
    </row>
    <row r="55" spans="5:8" ht="12.75">
      <c r="E55" s="56"/>
      <c r="H55" s="56"/>
    </row>
    <row r="56" spans="5:8" ht="12.75">
      <c r="E56" s="56"/>
      <c r="H56" s="56"/>
    </row>
    <row r="57" spans="5:8" ht="12.75">
      <c r="E57" s="56"/>
      <c r="H57" s="56"/>
    </row>
    <row r="58" spans="2:8" ht="12.75">
      <c r="B58" s="19" t="s">
        <v>848</v>
      </c>
      <c r="C58" t="s">
        <v>865</v>
      </c>
      <c r="E58" s="56"/>
      <c r="H58" s="56"/>
    </row>
    <row r="59" spans="5:8" ht="12.75">
      <c r="E59" s="56"/>
      <c r="H59" s="56"/>
    </row>
    <row r="60" spans="5:8" ht="12.75">
      <c r="E60" s="56"/>
      <c r="H60" s="56"/>
    </row>
    <row r="61" spans="5:8" ht="12.75">
      <c r="E61" s="56"/>
      <c r="H61" s="56"/>
    </row>
    <row r="62" spans="5:8" ht="12.75">
      <c r="E62" s="56"/>
      <c r="H62" s="56"/>
    </row>
    <row r="63" spans="5:8" ht="12.75">
      <c r="E63" s="56"/>
      <c r="H63" s="56"/>
    </row>
    <row r="64" spans="5:8" ht="12.75">
      <c r="E64" s="56"/>
      <c r="H64" s="56"/>
    </row>
    <row r="65" spans="5:8" ht="12.75">
      <c r="E65" s="56"/>
      <c r="H65" s="56"/>
    </row>
    <row r="66" spans="5:8" ht="12.75">
      <c r="E66" s="56"/>
      <c r="H66" s="56"/>
    </row>
    <row r="67" spans="5:8" ht="12.75">
      <c r="E67" s="56"/>
      <c r="H67" s="56"/>
    </row>
    <row r="68" spans="5:8" ht="12.75">
      <c r="E68" s="56"/>
      <c r="H68" s="56"/>
    </row>
    <row r="69" spans="5:8" ht="12.75">
      <c r="E69" s="56"/>
      <c r="H69" s="56"/>
    </row>
    <row r="70" spans="5:8" ht="12.75">
      <c r="E70" s="56"/>
      <c r="H70" s="56"/>
    </row>
    <row r="71" spans="5:8" ht="12.75">
      <c r="E71" s="56"/>
      <c r="H71" s="56"/>
    </row>
    <row r="72" spans="5:8" ht="12.75">
      <c r="E72" s="56"/>
      <c r="H72" s="56"/>
    </row>
    <row r="73" spans="5:8" ht="12.75">
      <c r="E73" s="56"/>
      <c r="H73" s="56"/>
    </row>
    <row r="74" spans="5:8" ht="12.75">
      <c r="E74" s="56"/>
      <c r="H74" s="56"/>
    </row>
    <row r="75" spans="5:8" ht="12.75">
      <c r="E75" s="56"/>
      <c r="H75" s="56"/>
    </row>
    <row r="76" spans="5:8" ht="12.75">
      <c r="E76" s="56"/>
      <c r="H76" s="56"/>
    </row>
    <row r="77" spans="5:8" ht="12.75">
      <c r="E77" s="56"/>
      <c r="H77" s="56"/>
    </row>
    <row r="78" spans="5:8" ht="12.75">
      <c r="E78" s="56"/>
      <c r="H78" s="56"/>
    </row>
    <row r="79" spans="5:8" ht="12.75">
      <c r="E79" s="56"/>
      <c r="H79" s="56"/>
    </row>
    <row r="80" spans="5:8" ht="12.75">
      <c r="E80" s="56"/>
      <c r="H80" s="56"/>
    </row>
    <row r="81" spans="5:8" ht="12.75">
      <c r="E81" s="56"/>
      <c r="H81" s="56"/>
    </row>
    <row r="82" spans="5:8" ht="12.75">
      <c r="E82" s="56"/>
      <c r="H82" s="56"/>
    </row>
    <row r="83" spans="5:8" ht="12.75">
      <c r="E83" s="56"/>
      <c r="H83" s="56"/>
    </row>
    <row r="84" spans="5:8" ht="12.75">
      <c r="E84" s="56"/>
      <c r="H84" s="56"/>
    </row>
    <row r="85" spans="5:8" ht="12.75">
      <c r="E85" s="56"/>
      <c r="H85" s="56"/>
    </row>
    <row r="86" spans="5:8" ht="12.75">
      <c r="E86" s="56"/>
      <c r="H86" s="56"/>
    </row>
    <row r="87" spans="5:8" ht="12.75">
      <c r="E87" s="56"/>
      <c r="H87" s="56"/>
    </row>
    <row r="88" spans="5:8" ht="12.75">
      <c r="E88" s="56"/>
      <c r="H88" s="56"/>
    </row>
    <row r="89" spans="5:8" ht="12.75">
      <c r="E89" s="56"/>
      <c r="H89" s="56"/>
    </row>
    <row r="90" spans="5:8" ht="12.75">
      <c r="E90" s="56"/>
      <c r="H90" s="56"/>
    </row>
    <row r="91" spans="5:8" ht="12.75">
      <c r="E91" s="56"/>
      <c r="H91" s="56"/>
    </row>
    <row r="92" spans="5:8" ht="12.75">
      <c r="E92" s="56"/>
      <c r="H92" s="56"/>
    </row>
    <row r="93" spans="5:8" ht="12.75">
      <c r="E93" s="56"/>
      <c r="H93" s="56"/>
    </row>
    <row r="94" spans="5:8" ht="12.75">
      <c r="E94" s="56"/>
      <c r="H94" s="56"/>
    </row>
    <row r="95" spans="5:8" ht="12.75">
      <c r="E95" s="56"/>
      <c r="H95" s="56"/>
    </row>
    <row r="96" spans="5:8" ht="12.75">
      <c r="E96" s="56"/>
      <c r="H96" s="56"/>
    </row>
    <row r="97" spans="5:8" ht="12.75">
      <c r="E97" s="56"/>
      <c r="H97" s="56"/>
    </row>
    <row r="98" spans="5:8" ht="12.75">
      <c r="E98" s="56"/>
      <c r="H98" s="56"/>
    </row>
    <row r="99" spans="5:8" ht="12.75">
      <c r="E99" s="56"/>
      <c r="H99" s="56"/>
    </row>
    <row r="100" spans="5:8" ht="12.75">
      <c r="E100" s="56"/>
      <c r="H100" s="56"/>
    </row>
    <row r="101" spans="5:8" ht="12.75">
      <c r="E101" s="56"/>
      <c r="H101" s="56"/>
    </row>
    <row r="102" spans="5:8" ht="12.75">
      <c r="E102" s="56"/>
      <c r="H102" s="56"/>
    </row>
    <row r="103" spans="5:8" ht="12.75">
      <c r="E103" s="56"/>
      <c r="H103" s="56"/>
    </row>
    <row r="104" spans="5:8" ht="12.75">
      <c r="E104" s="56"/>
      <c r="H104" s="56"/>
    </row>
    <row r="105" spans="5:8" ht="12.75">
      <c r="E105" s="56"/>
      <c r="H105" s="56"/>
    </row>
    <row r="106" spans="5:8" ht="12.75">
      <c r="E106" s="56"/>
      <c r="H106" s="56"/>
    </row>
    <row r="107" spans="5:8" ht="12.75">
      <c r="E107" s="56"/>
      <c r="H107" s="56"/>
    </row>
    <row r="108" spans="5:8" ht="12.75">
      <c r="E108" s="56"/>
      <c r="H108" s="56"/>
    </row>
    <row r="109" spans="5:8" ht="12.75">
      <c r="E109" s="56"/>
      <c r="H109" s="56"/>
    </row>
    <row r="110" spans="5:8" ht="12.75">
      <c r="E110" s="56"/>
      <c r="H110" s="56"/>
    </row>
    <row r="111" spans="5:8" ht="12.75">
      <c r="E111" s="56"/>
      <c r="H111" s="56"/>
    </row>
    <row r="112" spans="5:8" ht="12.75">
      <c r="E112" s="56"/>
      <c r="H112" s="56"/>
    </row>
    <row r="113" spans="5:8" ht="12.75">
      <c r="E113" s="56"/>
      <c r="H113" s="56"/>
    </row>
    <row r="114" spans="5:8" ht="12.75">
      <c r="E114" s="56"/>
      <c r="H114" s="56"/>
    </row>
    <row r="115" spans="5:8" ht="12.75">
      <c r="E115" s="56"/>
      <c r="H115" s="56"/>
    </row>
    <row r="116" spans="5:8" ht="12.75">
      <c r="E116" s="56"/>
      <c r="H116" s="56"/>
    </row>
    <row r="117" spans="5:8" ht="12.75">
      <c r="E117" s="56"/>
      <c r="H117" s="56"/>
    </row>
    <row r="118" spans="5:8" ht="12.75">
      <c r="E118" s="56"/>
      <c r="H118" s="56"/>
    </row>
    <row r="119" spans="5:8" ht="12.75">
      <c r="E119" s="56"/>
      <c r="H119" s="56"/>
    </row>
    <row r="120" spans="5:8" ht="12.75">
      <c r="E120" s="56"/>
      <c r="H120" s="56"/>
    </row>
    <row r="121" spans="5:8" ht="12.75">
      <c r="E121" s="56"/>
      <c r="H121" s="56"/>
    </row>
    <row r="122" spans="5:8" ht="12.75">
      <c r="E122" s="56"/>
      <c r="H122" s="56"/>
    </row>
    <row r="123" spans="5:8" ht="12.75">
      <c r="E123" s="56"/>
      <c r="H123" s="56"/>
    </row>
    <row r="124" spans="5:8" ht="12.75">
      <c r="E124" s="56"/>
      <c r="H124" s="56"/>
    </row>
    <row r="125" spans="5:8" ht="12.75">
      <c r="E125" s="56"/>
      <c r="H125" s="56"/>
    </row>
    <row r="126" spans="5:8" ht="12.75">
      <c r="E126" s="56"/>
      <c r="H126" s="56"/>
    </row>
    <row r="127" spans="5:8" ht="12.75">
      <c r="E127" s="56"/>
      <c r="H127" s="56"/>
    </row>
    <row r="128" spans="5:8" ht="12.75">
      <c r="E128" s="56"/>
      <c r="H128" s="56"/>
    </row>
    <row r="129" spans="5:8" ht="12.75">
      <c r="E129" s="56"/>
      <c r="H129" s="56"/>
    </row>
    <row r="130" spans="5:8" ht="12.75">
      <c r="E130" s="56"/>
      <c r="H130" s="56"/>
    </row>
    <row r="131" spans="5:8" ht="12.75">
      <c r="E131" s="56"/>
      <c r="H131" s="56"/>
    </row>
    <row r="132" spans="5:8" ht="12.75">
      <c r="E132" s="56"/>
      <c r="H132" s="56"/>
    </row>
    <row r="133" spans="5:8" ht="12.75">
      <c r="E133" s="56"/>
      <c r="H133" s="56"/>
    </row>
    <row r="134" spans="5:8" ht="12.75">
      <c r="E134" s="56"/>
      <c r="H134" s="56"/>
    </row>
    <row r="135" spans="5:8" ht="12.75">
      <c r="E135" s="56"/>
      <c r="H135" s="56"/>
    </row>
    <row r="136" spans="5:8" ht="12.75">
      <c r="E136" s="56"/>
      <c r="H136" s="56"/>
    </row>
    <row r="137" spans="5:8" ht="12.75">
      <c r="E137" s="56"/>
      <c r="H137" s="56"/>
    </row>
    <row r="138" spans="5:8" ht="12.75">
      <c r="E138" s="56"/>
      <c r="H138" s="56"/>
    </row>
    <row r="139" spans="5:8" ht="12.75">
      <c r="E139" s="56"/>
      <c r="H139" s="56"/>
    </row>
    <row r="140" spans="5:8" ht="12.75">
      <c r="E140" s="56"/>
      <c r="H140" s="56"/>
    </row>
    <row r="141" spans="5:8" ht="12.75">
      <c r="E141" s="56"/>
      <c r="H141" s="56"/>
    </row>
    <row r="142" spans="5:8" ht="12.75">
      <c r="E142" s="56"/>
      <c r="H142" s="56"/>
    </row>
    <row r="143" spans="5:8" ht="12.75">
      <c r="E143" s="56"/>
      <c r="H143" s="56"/>
    </row>
    <row r="144" spans="5:8" ht="12.75">
      <c r="E144" s="56"/>
      <c r="H144" s="56"/>
    </row>
    <row r="145" spans="5:8" ht="12.75">
      <c r="E145" s="56"/>
      <c r="H145" s="56"/>
    </row>
    <row r="146" spans="5:8" ht="12.75">
      <c r="E146" s="56"/>
      <c r="H146" s="56"/>
    </row>
    <row r="147" spans="5:8" ht="12.75">
      <c r="E147" s="56"/>
      <c r="H147" s="56"/>
    </row>
    <row r="148" spans="5:8" ht="12.75">
      <c r="E148" s="56"/>
      <c r="H148" s="56"/>
    </row>
    <row r="149" spans="5:8" ht="12.75">
      <c r="E149" s="56"/>
      <c r="H149" s="56"/>
    </row>
    <row r="150" spans="5:8" ht="12.75">
      <c r="E150" s="56"/>
      <c r="H150" s="56"/>
    </row>
    <row r="151" spans="5:8" ht="12.75">
      <c r="E151" s="56"/>
      <c r="H151" s="56"/>
    </row>
    <row r="152" spans="5:8" ht="12.75">
      <c r="E152" s="56"/>
      <c r="H152" s="56"/>
    </row>
    <row r="153" spans="5:8" ht="12.75">
      <c r="E153" s="56"/>
      <c r="H153" s="56"/>
    </row>
    <row r="154" spans="5:8" ht="12.75">
      <c r="E154" s="56"/>
      <c r="H154" s="56"/>
    </row>
    <row r="155" spans="5:8" ht="12.75">
      <c r="E155" s="56"/>
      <c r="H155" s="56"/>
    </row>
    <row r="156" spans="5:8" ht="12.75">
      <c r="E156" s="56"/>
      <c r="H156" s="56"/>
    </row>
    <row r="157" spans="5:8" ht="12.75">
      <c r="E157" s="56"/>
      <c r="H157" s="56"/>
    </row>
    <row r="158" spans="5:8" ht="12.75">
      <c r="E158" s="56"/>
      <c r="H158" s="56"/>
    </row>
    <row r="159" spans="5:8" ht="12.75">
      <c r="E159" s="56"/>
      <c r="H159" s="56"/>
    </row>
    <row r="160" spans="5:8" ht="12.75">
      <c r="E160" s="56"/>
      <c r="H160" s="56"/>
    </row>
    <row r="161" spans="5:8" ht="12.75">
      <c r="E161" s="56"/>
      <c r="H161" s="56"/>
    </row>
    <row r="162" spans="5:8" ht="12.75">
      <c r="E162" s="56"/>
      <c r="H162" s="56"/>
    </row>
    <row r="163" spans="5:8" ht="12.75">
      <c r="E163" s="56"/>
      <c r="H163" s="56"/>
    </row>
    <row r="164" spans="5:8" ht="12.75">
      <c r="E164" s="56"/>
      <c r="H164" s="56"/>
    </row>
    <row r="165" spans="5:8" ht="12.75">
      <c r="E165" s="56"/>
      <c r="H165" s="56"/>
    </row>
    <row r="166" spans="5:8" ht="12.75">
      <c r="E166" s="56"/>
      <c r="H166" s="56"/>
    </row>
    <row r="167" spans="5:8" ht="12.75">
      <c r="E167" s="56"/>
      <c r="H167" s="56"/>
    </row>
    <row r="168" spans="5:8" ht="12.75">
      <c r="E168" s="56"/>
      <c r="H168" s="56"/>
    </row>
    <row r="169" spans="5:8" ht="12.75">
      <c r="E169" s="56"/>
      <c r="H169" s="56"/>
    </row>
    <row r="170" spans="5:8" ht="12.75">
      <c r="E170" s="56"/>
      <c r="H170" s="56"/>
    </row>
    <row r="171" spans="5:8" ht="12.75">
      <c r="E171" s="56"/>
      <c r="H171" s="56"/>
    </row>
    <row r="172" spans="5:8" ht="12.75">
      <c r="E172" s="56"/>
      <c r="H172" s="56"/>
    </row>
    <row r="173" spans="5:8" ht="12.75">
      <c r="E173" s="56"/>
      <c r="H173" s="56"/>
    </row>
    <row r="174" spans="5:8" ht="12.75">
      <c r="E174" s="56"/>
      <c r="H174" s="56"/>
    </row>
    <row r="175" spans="5:8" ht="12.75">
      <c r="E175" s="56"/>
      <c r="H175" s="56"/>
    </row>
    <row r="176" spans="5:8" ht="12.75">
      <c r="E176" s="56"/>
      <c r="H176" s="56"/>
    </row>
    <row r="177" spans="5:8" ht="12.75">
      <c r="E177" s="56"/>
      <c r="H177" s="56"/>
    </row>
    <row r="178" spans="5:8" ht="12.75">
      <c r="E178" s="56"/>
      <c r="H178" s="56"/>
    </row>
    <row r="179" spans="5:8" ht="12.75">
      <c r="E179" s="56"/>
      <c r="H179" s="56"/>
    </row>
    <row r="180" spans="5:8" ht="12.75">
      <c r="E180" s="56"/>
      <c r="H180" s="56"/>
    </row>
    <row r="181" spans="5:8" ht="12.75">
      <c r="E181" s="56"/>
      <c r="H181" s="56"/>
    </row>
    <row r="182" spans="5:8" ht="12.75">
      <c r="E182" s="56"/>
      <c r="H182" s="56"/>
    </row>
    <row r="183" spans="5:8" ht="12.75">
      <c r="E183" s="56"/>
      <c r="H183" s="56"/>
    </row>
    <row r="184" spans="5:8" ht="12.75">
      <c r="E184" s="56"/>
      <c r="H184" s="56"/>
    </row>
    <row r="185" spans="5:8" ht="12.75">
      <c r="E185" s="56"/>
      <c r="H185" s="56"/>
    </row>
    <row r="186" spans="5:8" ht="12.75">
      <c r="E186" s="56"/>
      <c r="H186" s="56"/>
    </row>
    <row r="187" spans="5:8" ht="12.75">
      <c r="E187" s="56"/>
      <c r="H187" s="56"/>
    </row>
    <row r="188" spans="5:8" ht="12.75">
      <c r="E188" s="56"/>
      <c r="H188" s="56"/>
    </row>
    <row r="189" spans="5:8" ht="12.75">
      <c r="E189" s="56"/>
      <c r="H189" s="56"/>
    </row>
    <row r="190" spans="5:8" ht="12.75">
      <c r="E190" s="56"/>
      <c r="H190" s="56"/>
    </row>
    <row r="191" spans="5:8" ht="12.75">
      <c r="E191" s="56"/>
      <c r="H191" s="56"/>
    </row>
    <row r="192" spans="5:8" ht="12.75">
      <c r="E192" s="56"/>
      <c r="H192" s="56"/>
    </row>
    <row r="193" spans="5:8" ht="12.75">
      <c r="E193" s="56"/>
      <c r="H193" s="56"/>
    </row>
    <row r="194" spans="5:8" ht="12.75">
      <c r="E194" s="56"/>
      <c r="H194" s="56"/>
    </row>
    <row r="195" spans="5:8" ht="12.75">
      <c r="E195" s="56"/>
      <c r="H195" s="56"/>
    </row>
    <row r="196" spans="5:8" ht="12.75">
      <c r="E196" s="56"/>
      <c r="H196" s="56"/>
    </row>
    <row r="197" spans="5:8" ht="12.75">
      <c r="E197" s="56"/>
      <c r="H197" s="56"/>
    </row>
    <row r="198" spans="5:8" ht="12.75">
      <c r="E198" s="56"/>
      <c r="H198" s="56"/>
    </row>
    <row r="199" spans="5:8" ht="12.75">
      <c r="E199" s="56"/>
      <c r="H199" s="56"/>
    </row>
    <row r="200" spans="5:8" ht="12.75">
      <c r="E200" s="56"/>
      <c r="H200" s="56"/>
    </row>
    <row r="201" spans="5:8" ht="12.75">
      <c r="E201" s="56"/>
      <c r="H201" s="56"/>
    </row>
    <row r="202" spans="5:8" ht="12.75">
      <c r="E202" s="56"/>
      <c r="H202" s="56"/>
    </row>
    <row r="203" spans="5:8" ht="12.75">
      <c r="E203" s="56"/>
      <c r="H203" s="56"/>
    </row>
    <row r="204" spans="5:8" ht="12.75">
      <c r="E204" s="56"/>
      <c r="H204" s="56"/>
    </row>
    <row r="205" spans="5:8" ht="12.75">
      <c r="E205" s="56"/>
      <c r="H205" s="56"/>
    </row>
    <row r="206" spans="5:8" ht="12.75">
      <c r="E206" s="56"/>
      <c r="H206" s="56"/>
    </row>
    <row r="207" spans="5:8" ht="12.75">
      <c r="E207" s="56"/>
      <c r="H207" s="56"/>
    </row>
    <row r="208" spans="5:8" ht="12.75">
      <c r="E208" s="56"/>
      <c r="H208" s="56"/>
    </row>
    <row r="209" spans="5:8" ht="12.75">
      <c r="E209" s="56"/>
      <c r="H209" s="56"/>
    </row>
    <row r="210" spans="5:8" ht="12.75">
      <c r="E210" s="56"/>
      <c r="H210" s="56"/>
    </row>
    <row r="211" spans="5:8" ht="12.75">
      <c r="E211" s="56"/>
      <c r="H211" s="56"/>
    </row>
    <row r="212" spans="5:8" ht="12.75">
      <c r="E212" s="56"/>
      <c r="H212" s="56"/>
    </row>
    <row r="213" spans="5:8" ht="12.75">
      <c r="E213" s="56"/>
      <c r="H213" s="56"/>
    </row>
    <row r="214" spans="5:8" ht="12.75">
      <c r="E214" s="56"/>
      <c r="H214" s="56"/>
    </row>
    <row r="215" spans="5:8" ht="12.75">
      <c r="E215" s="56"/>
      <c r="H215" s="56"/>
    </row>
    <row r="216" spans="5:8" ht="12.75">
      <c r="E216" s="56"/>
      <c r="H216" s="56"/>
    </row>
    <row r="217" spans="5:8" ht="12.75">
      <c r="E217" s="56"/>
      <c r="H217" s="56"/>
    </row>
    <row r="218" spans="5:8" ht="12.75">
      <c r="E218" s="56"/>
      <c r="H218" s="56"/>
    </row>
    <row r="219" spans="5:8" ht="12.75">
      <c r="E219" s="56"/>
      <c r="H219" s="56"/>
    </row>
    <row r="220" spans="5:8" ht="12.75">
      <c r="E220" s="56"/>
      <c r="H220" s="56"/>
    </row>
    <row r="221" spans="5:8" ht="12.75">
      <c r="E221" s="56"/>
      <c r="H221" s="56"/>
    </row>
    <row r="222" spans="5:8" ht="12.75">
      <c r="E222" s="56"/>
      <c r="H222" s="56"/>
    </row>
    <row r="223" spans="5:8" ht="12.75">
      <c r="E223" s="56"/>
      <c r="H223" s="56"/>
    </row>
    <row r="224" spans="5:8" ht="12.75">
      <c r="E224" s="56"/>
      <c r="H224" s="56"/>
    </row>
    <row r="225" spans="5:8" ht="12.75">
      <c r="E225" s="56"/>
      <c r="H225" s="56"/>
    </row>
    <row r="226" spans="5:8" ht="12.75">
      <c r="E226" s="56"/>
      <c r="H226" s="56"/>
    </row>
    <row r="227" spans="5:8" ht="12.75">
      <c r="E227" s="56"/>
      <c r="H227" s="56"/>
    </row>
    <row r="228" spans="5:8" ht="12.75">
      <c r="E228" s="56"/>
      <c r="H228" s="56"/>
    </row>
    <row r="229" spans="5:8" ht="12.75">
      <c r="E229" s="56"/>
      <c r="H229" s="56"/>
    </row>
    <row r="230" spans="5:8" ht="12.75">
      <c r="E230" s="56"/>
      <c r="H230" s="56"/>
    </row>
    <row r="231" spans="5:8" ht="12.75">
      <c r="E231" s="56"/>
      <c r="H231" s="56"/>
    </row>
  </sheetData>
  <mergeCells count="1">
    <mergeCell ref="A1:J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6"/>
  <sheetViews>
    <sheetView workbookViewId="0" topLeftCell="A1">
      <selection activeCell="M5" sqref="M5"/>
    </sheetView>
  </sheetViews>
  <sheetFormatPr defaultColWidth="9.140625" defaultRowHeight="12.75"/>
  <cols>
    <col min="1" max="1" width="4.7109375" style="19" customWidth="1"/>
    <col min="2" max="2" width="9.7109375" style="19" customWidth="1"/>
    <col min="3" max="3" width="50.7109375" style="19" customWidth="1"/>
    <col min="4" max="4" width="20.7109375" style="23" customWidth="1"/>
    <col min="5" max="6" width="8.7109375" style="19" customWidth="1"/>
    <col min="7" max="7" width="20.7109375" style="25" customWidth="1"/>
    <col min="8" max="8" width="12.7109375" style="25" customWidth="1"/>
    <col min="9" max="10" width="12.7109375" style="101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593</v>
      </c>
      <c r="D2" s="19"/>
      <c r="E2" s="25"/>
      <c r="F2" s="25"/>
      <c r="G2" s="23"/>
      <c r="H2" s="24"/>
    </row>
    <row r="3" spans="1:10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</row>
    <row r="4" spans="1:13" ht="12.75">
      <c r="A4" s="51" t="s">
        <v>634</v>
      </c>
      <c r="B4" s="33" t="s">
        <v>626</v>
      </c>
      <c r="C4" s="33" t="s">
        <v>54</v>
      </c>
      <c r="D4" s="33" t="s">
        <v>147</v>
      </c>
      <c r="E4" s="40">
        <v>445</v>
      </c>
      <c r="F4" s="40">
        <f aca="true" t="shared" si="0" ref="F4:F12">(E4*20%)+E4</f>
        <v>534</v>
      </c>
      <c r="G4" s="38" t="s">
        <v>228</v>
      </c>
      <c r="H4" s="40">
        <v>25855</v>
      </c>
      <c r="I4" s="118"/>
      <c r="J4" s="127"/>
      <c r="M4" s="25">
        <f>SUM(E4+E5+E6+E7+E8+E9+E10+E11+E12)</f>
        <v>818</v>
      </c>
    </row>
    <row r="5" spans="1:10" ht="12.75">
      <c r="A5" s="51" t="s">
        <v>634</v>
      </c>
      <c r="B5" s="33" t="s">
        <v>626</v>
      </c>
      <c r="C5" s="33" t="s">
        <v>55</v>
      </c>
      <c r="D5" s="33" t="s">
        <v>148</v>
      </c>
      <c r="E5" s="40">
        <v>136</v>
      </c>
      <c r="F5" s="40">
        <f t="shared" si="0"/>
        <v>163.2</v>
      </c>
      <c r="G5" s="38" t="s">
        <v>229</v>
      </c>
      <c r="H5" s="40">
        <v>19163</v>
      </c>
      <c r="I5" s="118"/>
      <c r="J5" s="127"/>
    </row>
    <row r="6" spans="1:10" ht="12.75">
      <c r="A6" s="51" t="s">
        <v>634</v>
      </c>
      <c r="B6" s="33" t="s">
        <v>633</v>
      </c>
      <c r="C6" s="33" t="s">
        <v>56</v>
      </c>
      <c r="D6" s="33" t="s">
        <v>147</v>
      </c>
      <c r="E6" s="40">
        <v>64</v>
      </c>
      <c r="F6" s="40">
        <f t="shared" si="0"/>
        <v>76.8</v>
      </c>
      <c r="G6" s="38" t="s">
        <v>230</v>
      </c>
      <c r="H6" s="40">
        <v>67084</v>
      </c>
      <c r="I6" s="118"/>
      <c r="J6" s="127"/>
    </row>
    <row r="7" spans="1:10" ht="12.75">
      <c r="A7" s="51" t="s">
        <v>634</v>
      </c>
      <c r="B7" s="33" t="s">
        <v>626</v>
      </c>
      <c r="C7" s="33" t="s">
        <v>59</v>
      </c>
      <c r="D7" s="33" t="s">
        <v>147</v>
      </c>
      <c r="E7" s="40">
        <v>3</v>
      </c>
      <c r="F7" s="40">
        <f t="shared" si="0"/>
        <v>3.6</v>
      </c>
      <c r="G7" s="38" t="s">
        <v>231</v>
      </c>
      <c r="H7" s="40">
        <v>14150</v>
      </c>
      <c r="I7" s="118"/>
      <c r="J7" s="127"/>
    </row>
    <row r="8" spans="1:10" ht="12.75">
      <c r="A8" s="51" t="s">
        <v>634</v>
      </c>
      <c r="B8" s="33" t="s">
        <v>626</v>
      </c>
      <c r="C8" s="33" t="s">
        <v>61</v>
      </c>
      <c r="D8" s="33" t="s">
        <v>151</v>
      </c>
      <c r="E8" s="40">
        <v>63</v>
      </c>
      <c r="F8" s="40">
        <f t="shared" si="0"/>
        <v>75.6</v>
      </c>
      <c r="G8" s="38" t="s">
        <v>232</v>
      </c>
      <c r="H8" s="40">
        <v>12815</v>
      </c>
      <c r="I8" s="118"/>
      <c r="J8" s="127"/>
    </row>
    <row r="9" spans="1:10" ht="12.75">
      <c r="A9" s="51" t="s">
        <v>634</v>
      </c>
      <c r="B9" s="33" t="s">
        <v>626</v>
      </c>
      <c r="C9" s="33" t="s">
        <v>189</v>
      </c>
      <c r="D9" s="33" t="s">
        <v>147</v>
      </c>
      <c r="E9" s="40">
        <v>4</v>
      </c>
      <c r="F9" s="40">
        <f t="shared" si="0"/>
        <v>4.8</v>
      </c>
      <c r="G9" s="38" t="s">
        <v>233</v>
      </c>
      <c r="H9" s="40">
        <v>32606</v>
      </c>
      <c r="I9" s="118"/>
      <c r="J9" s="127"/>
    </row>
    <row r="10" spans="1:10" ht="12.75">
      <c r="A10" s="198" t="s">
        <v>634</v>
      </c>
      <c r="B10" s="111" t="s">
        <v>630</v>
      </c>
      <c r="C10" s="111" t="s">
        <v>57</v>
      </c>
      <c r="D10" s="111" t="s">
        <v>147</v>
      </c>
      <c r="E10" s="40">
        <v>22</v>
      </c>
      <c r="F10" s="40">
        <f t="shared" si="0"/>
        <v>26.4</v>
      </c>
      <c r="G10" s="38" t="s">
        <v>234</v>
      </c>
      <c r="H10" s="40">
        <v>32123</v>
      </c>
      <c r="I10" s="118"/>
      <c r="J10" s="127"/>
    </row>
    <row r="11" spans="1:10" ht="12.75">
      <c r="A11" s="198" t="s">
        <v>634</v>
      </c>
      <c r="B11" s="111" t="s">
        <v>630</v>
      </c>
      <c r="C11" s="111" t="s">
        <v>58</v>
      </c>
      <c r="D11" s="111" t="s">
        <v>149</v>
      </c>
      <c r="E11" s="40">
        <v>64</v>
      </c>
      <c r="F11" s="40">
        <f t="shared" si="0"/>
        <v>76.8</v>
      </c>
      <c r="G11" s="38" t="s">
        <v>235</v>
      </c>
      <c r="H11" s="40">
        <v>23424</v>
      </c>
      <c r="I11" s="118"/>
      <c r="J11" s="127"/>
    </row>
    <row r="12" spans="1:10" ht="12.75">
      <c r="A12" s="198" t="s">
        <v>634</v>
      </c>
      <c r="B12" s="111" t="s">
        <v>630</v>
      </c>
      <c r="C12" s="111" t="s">
        <v>60</v>
      </c>
      <c r="D12" s="111" t="s">
        <v>150</v>
      </c>
      <c r="E12" s="40">
        <v>17</v>
      </c>
      <c r="F12" s="40">
        <f t="shared" si="0"/>
        <v>20.4</v>
      </c>
      <c r="G12" s="38" t="s">
        <v>236</v>
      </c>
      <c r="H12" s="40">
        <v>311611</v>
      </c>
      <c r="I12" s="118"/>
      <c r="J12" s="127"/>
    </row>
    <row r="13" spans="1:10" ht="12.75">
      <c r="A13" s="51"/>
      <c r="B13" s="33"/>
      <c r="C13" s="33"/>
      <c r="D13" s="33"/>
      <c r="E13" s="40"/>
      <c r="F13" s="40"/>
      <c r="G13" s="38" t="s">
        <v>237</v>
      </c>
      <c r="H13" s="40">
        <v>4514</v>
      </c>
      <c r="I13" s="118"/>
      <c r="J13" s="127"/>
    </row>
    <row r="14" spans="1:10" ht="12.75">
      <c r="A14" s="51"/>
      <c r="B14" s="33"/>
      <c r="C14" s="33"/>
      <c r="D14" s="33"/>
      <c r="E14" s="40"/>
      <c r="F14" s="40"/>
      <c r="G14" s="38" t="s">
        <v>238</v>
      </c>
      <c r="H14" s="40">
        <v>13704</v>
      </c>
      <c r="I14" s="118"/>
      <c r="J14" s="127"/>
    </row>
    <row r="15" spans="1:11" ht="12.75">
      <c r="A15" s="51"/>
      <c r="B15" s="33"/>
      <c r="C15" s="33"/>
      <c r="D15" s="33"/>
      <c r="E15" s="40"/>
      <c r="F15" s="40"/>
      <c r="G15" s="38" t="s">
        <v>239</v>
      </c>
      <c r="H15" s="40">
        <v>18414</v>
      </c>
      <c r="I15" s="118"/>
      <c r="J15" s="127"/>
      <c r="K15" s="20"/>
    </row>
    <row r="16" spans="1:11" s="20" customFormat="1" ht="12.75">
      <c r="A16" s="50"/>
      <c r="B16" s="32"/>
      <c r="C16" s="32" t="s">
        <v>810</v>
      </c>
      <c r="D16" s="32"/>
      <c r="E16" s="60">
        <f>SUM(E4:E14)</f>
        <v>818</v>
      </c>
      <c r="F16" s="60">
        <f>(E16*20%)+E16</f>
        <v>981.6</v>
      </c>
      <c r="G16" s="34"/>
      <c r="H16" s="60">
        <f>SUM(H4:H15)</f>
        <v>575463</v>
      </c>
      <c r="I16" s="69">
        <v>1167</v>
      </c>
      <c r="J16" s="122">
        <f>D19*H16</f>
        <v>687399.6132520206</v>
      </c>
      <c r="K16" s="19"/>
    </row>
    <row r="17" spans="1:11" s="20" customFormat="1" ht="13.5" thickBot="1">
      <c r="A17" s="52"/>
      <c r="B17" s="43"/>
      <c r="C17" s="43" t="s">
        <v>811</v>
      </c>
      <c r="D17" s="43"/>
      <c r="E17" s="46">
        <f>SUM(E4:E15)</f>
        <v>818</v>
      </c>
      <c r="F17" s="46">
        <f>(E17*20%)+E17</f>
        <v>981.6</v>
      </c>
      <c r="G17" s="44"/>
      <c r="H17" s="46">
        <f>SUM(H4:H15)</f>
        <v>575463</v>
      </c>
      <c r="I17" s="54">
        <f>D18*H17</f>
        <v>1163.6554651537547</v>
      </c>
      <c r="J17" s="110">
        <f>D19*H17</f>
        <v>687399.6132520206</v>
      </c>
      <c r="K17" s="19"/>
    </row>
    <row r="18" spans="3:11" s="101" customFormat="1" ht="12.75">
      <c r="C18" s="101" t="s">
        <v>762</v>
      </c>
      <c r="D18" s="106">
        <v>0.00202212038854584</v>
      </c>
      <c r="E18" s="107"/>
      <c r="F18" s="107"/>
      <c r="G18" s="107"/>
      <c r="H18" s="128"/>
      <c r="I18" s="63"/>
      <c r="J18" s="107"/>
      <c r="K18" s="107"/>
    </row>
    <row r="19" spans="3:11" s="101" customFormat="1" ht="12.75">
      <c r="C19" s="101" t="s">
        <v>763</v>
      </c>
      <c r="D19" s="106">
        <v>1.1945157434136</v>
      </c>
      <c r="E19" s="107"/>
      <c r="F19" s="107"/>
      <c r="G19" s="107"/>
      <c r="H19" s="128"/>
      <c r="I19" s="103"/>
      <c r="J19" s="107"/>
      <c r="K19" s="107"/>
    </row>
    <row r="20" spans="3:11" s="101" customFormat="1" ht="12.75">
      <c r="C20" s="101" t="s">
        <v>766</v>
      </c>
      <c r="D20" s="106">
        <v>590.724345681818</v>
      </c>
      <c r="E20" s="107"/>
      <c r="F20" s="107"/>
      <c r="G20" s="107"/>
      <c r="H20" s="128"/>
      <c r="I20" s="103"/>
      <c r="J20" s="107"/>
      <c r="K20" s="107"/>
    </row>
    <row r="23" spans="7:8" ht="12.75">
      <c r="G23" s="56"/>
      <c r="H23" s="56"/>
    </row>
    <row r="24" spans="7:8" ht="12.75">
      <c r="G24" s="56"/>
      <c r="H24" s="56"/>
    </row>
    <row r="25" spans="1:8" ht="12.75">
      <c r="A25" s="19" t="s">
        <v>848</v>
      </c>
      <c r="G25" s="56"/>
      <c r="H25" s="56"/>
    </row>
    <row r="26" spans="7:8" ht="12.75">
      <c r="G26" s="56"/>
      <c r="H26" s="56"/>
    </row>
    <row r="27" spans="7:8" ht="12.75">
      <c r="G27" s="56"/>
      <c r="H27" s="56"/>
    </row>
    <row r="28" spans="7:8" ht="12.75">
      <c r="G28" s="56"/>
      <c r="H28" s="56"/>
    </row>
    <row r="29" spans="7:8" ht="12.75">
      <c r="G29" s="56"/>
      <c r="H29" s="56"/>
    </row>
    <row r="30" spans="7:8" ht="12.75">
      <c r="G30" s="56"/>
      <c r="H30" s="56"/>
    </row>
    <row r="31" spans="7:8" ht="12.75">
      <c r="G31" s="56"/>
      <c r="H31" s="56"/>
    </row>
    <row r="32" spans="7:8" ht="12.75">
      <c r="G32" s="56"/>
      <c r="H32" s="56"/>
    </row>
    <row r="33" spans="7:8" ht="12.75">
      <c r="G33" s="56"/>
      <c r="H33" s="56"/>
    </row>
    <row r="34" spans="7:8" ht="12.75">
      <c r="G34" s="56"/>
      <c r="H34" s="56"/>
    </row>
    <row r="35" spans="7:8" ht="12.75">
      <c r="G35" s="56"/>
      <c r="H35" s="56"/>
    </row>
    <row r="36" spans="7:8" ht="12.75">
      <c r="G36" s="56"/>
      <c r="H36" s="56"/>
    </row>
    <row r="37" spans="7:8" ht="12.75">
      <c r="G37" s="56"/>
      <c r="H37" s="56"/>
    </row>
    <row r="38" spans="7:8" ht="12.75">
      <c r="G38" s="56"/>
      <c r="H38" s="56"/>
    </row>
    <row r="39" spans="7:8" ht="12.75">
      <c r="G39" s="56"/>
      <c r="H39" s="56"/>
    </row>
    <row r="40" spans="7:8" ht="12.75">
      <c r="G40" s="56"/>
      <c r="H40" s="56"/>
    </row>
    <row r="41" spans="7:8" ht="12.75">
      <c r="G41" s="56"/>
      <c r="H41" s="56"/>
    </row>
    <row r="42" spans="7:8" ht="12.75">
      <c r="G42" s="56"/>
      <c r="H42" s="56"/>
    </row>
    <row r="43" spans="7:8" ht="12.75">
      <c r="G43" s="56"/>
      <c r="H43" s="56"/>
    </row>
    <row r="44" spans="7:8" ht="12.75">
      <c r="G44" s="56"/>
      <c r="H44" s="56"/>
    </row>
    <row r="45" spans="7:8" ht="12.75">
      <c r="G45" s="56"/>
      <c r="H45" s="56"/>
    </row>
    <row r="46" spans="7:8" ht="12.75">
      <c r="G46" s="56"/>
      <c r="H46" s="56"/>
    </row>
    <row r="47" spans="7:8" ht="12.75">
      <c r="G47" s="56"/>
      <c r="H47" s="56"/>
    </row>
    <row r="48" spans="7:8" ht="12.75">
      <c r="G48" s="56"/>
      <c r="H48" s="56"/>
    </row>
    <row r="49" spans="7:8" ht="12.75">
      <c r="G49" s="56"/>
      <c r="H49" s="56"/>
    </row>
    <row r="50" spans="7:8" ht="12.75">
      <c r="G50" s="56"/>
      <c r="H50" s="56"/>
    </row>
    <row r="51" spans="7:8" ht="12.75">
      <c r="G51" s="56"/>
      <c r="H51" s="56"/>
    </row>
    <row r="52" spans="7:8" ht="12.75">
      <c r="G52" s="56"/>
      <c r="H52" s="56"/>
    </row>
    <row r="53" spans="7:8" ht="12.75">
      <c r="G53" s="56"/>
      <c r="H53" s="56"/>
    </row>
    <row r="54" spans="7:8" ht="12.75">
      <c r="G54" s="56"/>
      <c r="H54" s="56"/>
    </row>
    <row r="55" spans="7:8" ht="12.75">
      <c r="G55" s="56"/>
      <c r="H55" s="56"/>
    </row>
    <row r="56" spans="7:8" ht="12.75">
      <c r="G56" s="56"/>
      <c r="H56" s="56"/>
    </row>
    <row r="57" spans="7:8" ht="12.75">
      <c r="G57" s="56"/>
      <c r="H57" s="56"/>
    </row>
    <row r="58" spans="7:8" ht="12.75">
      <c r="G58" s="56"/>
      <c r="H58" s="56"/>
    </row>
    <row r="59" spans="7:8" ht="12.75">
      <c r="G59" s="56"/>
      <c r="H59" s="56"/>
    </row>
    <row r="60" spans="7:8" ht="12.75">
      <c r="G60" s="56"/>
      <c r="H60" s="56"/>
    </row>
    <row r="61" spans="7:8" ht="12.75">
      <c r="G61" s="56"/>
      <c r="H61" s="56"/>
    </row>
    <row r="62" spans="7:8" ht="12.75">
      <c r="G62" s="56"/>
      <c r="H62" s="56"/>
    </row>
    <row r="63" spans="7:8" ht="12.75">
      <c r="G63" s="56"/>
      <c r="H63" s="56"/>
    </row>
    <row r="64" spans="7:8" ht="12.75">
      <c r="G64" s="56"/>
      <c r="H64" s="56"/>
    </row>
    <row r="65" spans="7:8" ht="12.75">
      <c r="G65" s="56"/>
      <c r="H65" s="56"/>
    </row>
    <row r="66" spans="7:8" ht="12.75">
      <c r="G66" s="56"/>
      <c r="H66" s="56"/>
    </row>
    <row r="67" spans="7:8" ht="12.75">
      <c r="G67" s="56"/>
      <c r="H67" s="56"/>
    </row>
    <row r="68" spans="7:8" ht="12.75">
      <c r="G68" s="56"/>
      <c r="H68" s="56"/>
    </row>
    <row r="69" spans="7:8" ht="12.75">
      <c r="G69" s="56"/>
      <c r="H69" s="56"/>
    </row>
    <row r="70" spans="7:8" ht="12.75">
      <c r="G70" s="56"/>
      <c r="H70" s="56"/>
    </row>
    <row r="71" spans="7:8" ht="12.75">
      <c r="G71" s="56"/>
      <c r="H71" s="56"/>
    </row>
    <row r="72" spans="7:8" ht="12.75">
      <c r="G72" s="56"/>
      <c r="H72" s="56"/>
    </row>
    <row r="73" spans="7:8" ht="12.75">
      <c r="G73" s="56"/>
      <c r="H73" s="56"/>
    </row>
    <row r="74" spans="7:8" ht="12.75">
      <c r="G74" s="56"/>
      <c r="H74" s="56"/>
    </row>
    <row r="75" spans="7:8" ht="12.75">
      <c r="G75" s="56"/>
      <c r="H75" s="56"/>
    </row>
    <row r="76" spans="7:8" ht="12.75">
      <c r="G76" s="56"/>
      <c r="H76" s="56"/>
    </row>
    <row r="77" spans="7:8" ht="12.75">
      <c r="G77" s="56"/>
      <c r="H77" s="56"/>
    </row>
    <row r="78" spans="7:8" ht="12.75">
      <c r="G78" s="56"/>
      <c r="H78" s="56"/>
    </row>
    <row r="79" spans="7:8" ht="12.75">
      <c r="G79" s="56"/>
      <c r="H79" s="56"/>
    </row>
    <row r="80" spans="7:8" ht="12.75">
      <c r="G80" s="56"/>
      <c r="H80" s="56"/>
    </row>
    <row r="81" spans="7:8" ht="12.75">
      <c r="G81" s="56"/>
      <c r="H81" s="56"/>
    </row>
    <row r="82" spans="7:8" ht="12.75">
      <c r="G82" s="56"/>
      <c r="H82" s="56"/>
    </row>
    <row r="83" spans="7:8" ht="12.75">
      <c r="G83" s="56"/>
      <c r="H83" s="56"/>
    </row>
    <row r="84" spans="7:8" ht="12.75">
      <c r="G84" s="56"/>
      <c r="H84" s="56"/>
    </row>
    <row r="85" spans="7:8" ht="12.75">
      <c r="G85" s="56"/>
      <c r="H85" s="56"/>
    </row>
    <row r="86" spans="7:8" ht="12.75">
      <c r="G86" s="56"/>
      <c r="H86" s="56"/>
    </row>
    <row r="87" spans="7:8" ht="12.75">
      <c r="G87" s="56"/>
      <c r="H87" s="56"/>
    </row>
    <row r="88" spans="7:8" ht="12.75">
      <c r="G88" s="56"/>
      <c r="H88" s="56"/>
    </row>
    <row r="89" spans="7:8" ht="12.75">
      <c r="G89" s="56"/>
      <c r="H89" s="56"/>
    </row>
    <row r="90" spans="7:8" ht="12.75">
      <c r="G90" s="56"/>
      <c r="H90" s="56"/>
    </row>
    <row r="91" spans="7:8" ht="12.75">
      <c r="G91" s="56"/>
      <c r="H91" s="56"/>
    </row>
    <row r="92" spans="7:8" ht="12.75">
      <c r="G92" s="56"/>
      <c r="H92" s="56"/>
    </row>
    <row r="93" spans="7:8" ht="12.75">
      <c r="G93" s="56"/>
      <c r="H93" s="56"/>
    </row>
    <row r="94" spans="7:8" ht="12.75">
      <c r="G94" s="56"/>
      <c r="H94" s="56"/>
    </row>
    <row r="95" spans="7:8" ht="12.75">
      <c r="G95" s="56"/>
      <c r="H95" s="56"/>
    </row>
    <row r="96" spans="7:8" ht="12.75">
      <c r="G96" s="56"/>
      <c r="H96" s="56"/>
    </row>
    <row r="97" spans="7:8" ht="12.75">
      <c r="G97" s="56"/>
      <c r="H97" s="56"/>
    </row>
    <row r="98" spans="7:8" ht="12.75">
      <c r="G98" s="56"/>
      <c r="H98" s="56"/>
    </row>
    <row r="99" spans="7:8" ht="12.75">
      <c r="G99" s="56"/>
      <c r="H99" s="56"/>
    </row>
    <row r="100" spans="7:8" ht="12.75">
      <c r="G100" s="56"/>
      <c r="H100" s="56"/>
    </row>
    <row r="101" spans="7:8" ht="12.75">
      <c r="G101" s="56"/>
      <c r="H101" s="56"/>
    </row>
    <row r="102" spans="7:8" ht="12.75">
      <c r="G102" s="56"/>
      <c r="H102" s="56"/>
    </row>
    <row r="103" spans="7:8" ht="12.75">
      <c r="G103" s="56"/>
      <c r="H103" s="56"/>
    </row>
    <row r="104" spans="7:8" ht="12.75">
      <c r="G104" s="56"/>
      <c r="H104" s="56"/>
    </row>
    <row r="105" spans="7:8" ht="12.75">
      <c r="G105" s="56"/>
      <c r="H105" s="56"/>
    </row>
    <row r="106" spans="7:8" ht="12.75">
      <c r="G106" s="56"/>
      <c r="H106" s="56"/>
    </row>
    <row r="107" spans="7:8" ht="12.75">
      <c r="G107" s="56"/>
      <c r="H107" s="56"/>
    </row>
    <row r="108" spans="7:8" ht="12.75">
      <c r="G108" s="56"/>
      <c r="H108" s="56"/>
    </row>
    <row r="109" spans="7:8" ht="12.75">
      <c r="G109" s="56"/>
      <c r="H109" s="56"/>
    </row>
    <row r="110" spans="7:8" ht="12.75">
      <c r="G110" s="56"/>
      <c r="H110" s="56"/>
    </row>
    <row r="111" spans="7:8" ht="12.75">
      <c r="G111" s="56"/>
      <c r="H111" s="56"/>
    </row>
    <row r="112" spans="7:8" ht="12.75">
      <c r="G112" s="56"/>
      <c r="H112" s="56"/>
    </row>
    <row r="113" spans="7:8" ht="12.75">
      <c r="G113" s="56"/>
      <c r="H113" s="56"/>
    </row>
    <row r="114" spans="7:8" ht="12.75">
      <c r="G114" s="56"/>
      <c r="H114" s="56"/>
    </row>
    <row r="115" spans="7:8" ht="12.75">
      <c r="G115" s="56"/>
      <c r="H115" s="56"/>
    </row>
    <row r="116" spans="7:8" ht="12.75">
      <c r="G116" s="56"/>
      <c r="H116" s="56"/>
    </row>
    <row r="117" spans="7:8" ht="12.75">
      <c r="G117" s="56"/>
      <c r="H117" s="56"/>
    </row>
    <row r="118" spans="7:8" ht="12.75">
      <c r="G118" s="56"/>
      <c r="H118" s="56"/>
    </row>
    <row r="119" spans="7:8" ht="12.75">
      <c r="G119" s="56"/>
      <c r="H119" s="56"/>
    </row>
    <row r="120" spans="7:8" ht="12.75">
      <c r="G120" s="56"/>
      <c r="H120" s="56"/>
    </row>
    <row r="121" spans="7:8" ht="12.75">
      <c r="G121" s="56"/>
      <c r="H121" s="56"/>
    </row>
    <row r="122" spans="7:8" ht="12.75">
      <c r="G122" s="56"/>
      <c r="H122" s="56"/>
    </row>
    <row r="123" spans="7:8" ht="12.75">
      <c r="G123" s="56"/>
      <c r="H123" s="56"/>
    </row>
    <row r="124" spans="7:8" ht="12.75">
      <c r="G124" s="56"/>
      <c r="H124" s="56"/>
    </row>
    <row r="125" spans="7:8" ht="12.75">
      <c r="G125" s="56"/>
      <c r="H125" s="56"/>
    </row>
    <row r="126" spans="7:8" ht="12.75">
      <c r="G126" s="56"/>
      <c r="H126" s="56"/>
    </row>
    <row r="127" spans="7:8" ht="12.75">
      <c r="G127" s="56"/>
      <c r="H127" s="56"/>
    </row>
    <row r="128" spans="7:8" ht="12.75">
      <c r="G128" s="56"/>
      <c r="H128" s="56"/>
    </row>
    <row r="129" spans="7:8" ht="12.75">
      <c r="G129" s="56"/>
      <c r="H129" s="56"/>
    </row>
    <row r="130" spans="7:8" ht="12.75">
      <c r="G130" s="56"/>
      <c r="H130" s="56"/>
    </row>
    <row r="131" spans="7:8" ht="12.75">
      <c r="G131" s="56"/>
      <c r="H131" s="56"/>
    </row>
    <row r="132" spans="7:8" ht="12.75">
      <c r="G132" s="56"/>
      <c r="H132" s="56"/>
    </row>
    <row r="133" spans="7:8" ht="12.75">
      <c r="G133" s="56"/>
      <c r="H133" s="56"/>
    </row>
    <row r="134" spans="7:8" ht="12.75">
      <c r="G134" s="56"/>
      <c r="H134" s="56"/>
    </row>
    <row r="135" spans="7:8" ht="12.75">
      <c r="G135" s="56"/>
      <c r="H135" s="56"/>
    </row>
    <row r="136" spans="7:8" ht="12.75">
      <c r="G136" s="56"/>
      <c r="H136" s="56"/>
    </row>
    <row r="137" spans="7:8" ht="12.75">
      <c r="G137" s="56"/>
      <c r="H137" s="56"/>
    </row>
    <row r="138" spans="7:8" ht="12.75">
      <c r="G138" s="56"/>
      <c r="H138" s="56"/>
    </row>
    <row r="139" spans="7:8" ht="12.75">
      <c r="G139" s="56"/>
      <c r="H139" s="56"/>
    </row>
    <row r="140" spans="7:8" ht="12.75">
      <c r="G140" s="56"/>
      <c r="H140" s="56"/>
    </row>
    <row r="141" spans="7:8" ht="12.75">
      <c r="G141" s="56"/>
      <c r="H141" s="56"/>
    </row>
    <row r="142" spans="7:8" ht="12.75">
      <c r="G142" s="56"/>
      <c r="H142" s="56"/>
    </row>
    <row r="143" spans="7:8" ht="12.75">
      <c r="G143" s="56"/>
      <c r="H143" s="56"/>
    </row>
    <row r="144" spans="7:8" ht="12.75">
      <c r="G144" s="56"/>
      <c r="H144" s="56"/>
    </row>
    <row r="145" spans="7:8" ht="12.75">
      <c r="G145" s="56"/>
      <c r="H145" s="56"/>
    </row>
    <row r="146" spans="7:8" ht="12.75">
      <c r="G146" s="56"/>
      <c r="H146" s="56"/>
    </row>
    <row r="147" spans="7:8" ht="12.75">
      <c r="G147" s="56"/>
      <c r="H147" s="56"/>
    </row>
    <row r="148" spans="7:8" ht="12.75">
      <c r="G148" s="56"/>
      <c r="H148" s="56"/>
    </row>
    <row r="149" spans="7:8" ht="12.75">
      <c r="G149" s="56"/>
      <c r="H149" s="56"/>
    </row>
    <row r="150" spans="7:8" ht="12.75">
      <c r="G150" s="56"/>
      <c r="H150" s="56"/>
    </row>
    <row r="151" spans="7:8" ht="12.75">
      <c r="G151" s="56"/>
      <c r="H151" s="56"/>
    </row>
    <row r="152" spans="7:8" ht="12.75">
      <c r="G152" s="56"/>
      <c r="H152" s="56"/>
    </row>
    <row r="153" spans="7:8" ht="12.75">
      <c r="G153" s="56"/>
      <c r="H153" s="56"/>
    </row>
    <row r="154" spans="7:8" ht="12.75">
      <c r="G154" s="56"/>
      <c r="H154" s="56"/>
    </row>
    <row r="155" spans="7:8" ht="12.75">
      <c r="G155" s="56"/>
      <c r="H155" s="56"/>
    </row>
    <row r="156" spans="7:8" ht="12.75">
      <c r="G156" s="56"/>
      <c r="H156" s="56"/>
    </row>
    <row r="157" spans="7:8" ht="12.75">
      <c r="G157" s="56"/>
      <c r="H157" s="56"/>
    </row>
    <row r="158" spans="7:8" ht="12.75">
      <c r="G158" s="56"/>
      <c r="H158" s="56"/>
    </row>
    <row r="159" spans="7:8" ht="12.75">
      <c r="G159" s="56"/>
      <c r="H159" s="56"/>
    </row>
    <row r="160" spans="7:8" ht="12.75">
      <c r="G160" s="56"/>
      <c r="H160" s="56"/>
    </row>
    <row r="161" spans="7:8" ht="12.75">
      <c r="G161" s="56"/>
      <c r="H161" s="56"/>
    </row>
    <row r="162" spans="7:8" ht="12.75">
      <c r="G162" s="56"/>
      <c r="H162" s="56"/>
    </row>
    <row r="163" spans="7:8" ht="12.75">
      <c r="G163" s="56"/>
      <c r="H163" s="56"/>
    </row>
    <row r="164" spans="7:8" ht="12.75">
      <c r="G164" s="56"/>
      <c r="H164" s="56"/>
    </row>
    <row r="165" spans="7:8" ht="12.75">
      <c r="G165" s="56"/>
      <c r="H165" s="56"/>
    </row>
    <row r="166" spans="7:8" ht="12.75">
      <c r="G166" s="56"/>
      <c r="H166" s="56"/>
    </row>
    <row r="167" spans="7:8" ht="12.75">
      <c r="G167" s="56"/>
      <c r="H167" s="56"/>
    </row>
    <row r="168" spans="7:8" ht="12.75">
      <c r="G168" s="56"/>
      <c r="H168" s="56"/>
    </row>
    <row r="169" spans="7:8" ht="12.75">
      <c r="G169" s="56"/>
      <c r="H169" s="56"/>
    </row>
    <row r="170" spans="7:8" ht="12.75">
      <c r="G170" s="56"/>
      <c r="H170" s="56"/>
    </row>
    <row r="171" spans="7:8" ht="12.75">
      <c r="G171" s="56"/>
      <c r="H171" s="56"/>
    </row>
    <row r="172" spans="7:8" ht="12.75">
      <c r="G172" s="56"/>
      <c r="H172" s="56"/>
    </row>
    <row r="173" spans="7:8" ht="12.75">
      <c r="G173" s="56"/>
      <c r="H173" s="56"/>
    </row>
    <row r="174" spans="7:8" ht="12.75">
      <c r="G174" s="56"/>
      <c r="H174" s="56"/>
    </row>
    <row r="175" spans="7:8" ht="12.75">
      <c r="G175" s="56"/>
      <c r="H175" s="56"/>
    </row>
    <row r="176" spans="7:8" ht="12.75">
      <c r="G176" s="56"/>
      <c r="H176" s="56"/>
    </row>
    <row r="177" spans="7:8" ht="12.75">
      <c r="G177" s="56"/>
      <c r="H177" s="56"/>
    </row>
    <row r="178" spans="7:8" ht="12.75">
      <c r="G178" s="56"/>
      <c r="H178" s="56"/>
    </row>
    <row r="179" spans="7:8" ht="12.75">
      <c r="G179" s="56"/>
      <c r="H179" s="56"/>
    </row>
    <row r="180" spans="7:8" ht="12.75">
      <c r="G180" s="56"/>
      <c r="H180" s="56"/>
    </row>
    <row r="181" spans="7:8" ht="12.75">
      <c r="G181" s="56"/>
      <c r="H181" s="56"/>
    </row>
    <row r="182" spans="7:8" ht="12.75">
      <c r="G182" s="56"/>
      <c r="H182" s="56"/>
    </row>
    <row r="183" spans="7:8" ht="12.75">
      <c r="G183" s="56"/>
      <c r="H183" s="56"/>
    </row>
    <row r="184" spans="7:8" ht="12.75">
      <c r="G184" s="56"/>
      <c r="H184" s="56"/>
    </row>
    <row r="185" spans="7:8" ht="12.75">
      <c r="G185" s="56"/>
      <c r="H185" s="56"/>
    </row>
    <row r="186" spans="7:8" ht="12.75">
      <c r="G186" s="56"/>
      <c r="H186" s="56"/>
    </row>
    <row r="187" spans="7:8" ht="12.75">
      <c r="G187" s="56"/>
      <c r="H187" s="56"/>
    </row>
    <row r="188" spans="7:8" ht="12.75">
      <c r="G188" s="56"/>
      <c r="H188" s="56"/>
    </row>
    <row r="189" spans="7:8" ht="12.75">
      <c r="G189" s="56"/>
      <c r="H189" s="56"/>
    </row>
    <row r="190" spans="7:8" ht="12.75">
      <c r="G190" s="56"/>
      <c r="H190" s="56"/>
    </row>
    <row r="191" spans="7:8" ht="12.75">
      <c r="G191" s="56"/>
      <c r="H191" s="56"/>
    </row>
    <row r="192" spans="7:8" ht="12.75">
      <c r="G192" s="56"/>
      <c r="H192" s="56"/>
    </row>
    <row r="193" spans="7:8" ht="12.75">
      <c r="G193" s="56"/>
      <c r="H193" s="56"/>
    </row>
    <row r="194" spans="7:8" ht="12.75">
      <c r="G194" s="56"/>
      <c r="H194" s="56"/>
    </row>
    <row r="195" spans="7:8" ht="12.75">
      <c r="G195" s="56"/>
      <c r="H195" s="56"/>
    </row>
    <row r="196" spans="7:8" ht="12.75">
      <c r="G196" s="56"/>
      <c r="H196" s="56"/>
    </row>
    <row r="197" spans="7:8" ht="12.75">
      <c r="G197" s="56"/>
      <c r="H197" s="56"/>
    </row>
    <row r="198" spans="7:8" ht="12.75">
      <c r="G198" s="56"/>
      <c r="H198" s="56"/>
    </row>
    <row r="199" spans="7:8" ht="12.75">
      <c r="G199" s="56"/>
      <c r="H199" s="56"/>
    </row>
    <row r="200" spans="7:8" ht="12.75">
      <c r="G200" s="56"/>
      <c r="H200" s="56"/>
    </row>
    <row r="201" spans="7:8" ht="12.75">
      <c r="G201" s="56"/>
      <c r="H201" s="56"/>
    </row>
    <row r="202" spans="7:8" ht="12.75">
      <c r="G202" s="56"/>
      <c r="H202" s="56"/>
    </row>
    <row r="203" spans="7:8" ht="12.75">
      <c r="G203" s="56"/>
      <c r="H203" s="56"/>
    </row>
    <row r="204" spans="7:8" ht="12.75">
      <c r="G204" s="56"/>
      <c r="H204" s="56"/>
    </row>
    <row r="205" spans="7:8" ht="12.75">
      <c r="G205" s="56"/>
      <c r="H205" s="56"/>
    </row>
    <row r="206" spans="7:8" ht="12.75">
      <c r="G206" s="56"/>
      <c r="H206" s="56"/>
    </row>
    <row r="207" spans="7:8" ht="12.75">
      <c r="G207" s="56"/>
      <c r="H207" s="56"/>
    </row>
    <row r="208" spans="7:8" ht="12.75">
      <c r="G208" s="56"/>
      <c r="H208" s="56"/>
    </row>
    <row r="209" spans="7:8" ht="12.75">
      <c r="G209" s="56"/>
      <c r="H209" s="56"/>
    </row>
    <row r="210" spans="7:8" ht="12.75">
      <c r="G210" s="56"/>
      <c r="H210" s="56"/>
    </row>
    <row r="211" spans="7:8" ht="12.75">
      <c r="G211" s="56"/>
      <c r="H211" s="56"/>
    </row>
    <row r="212" spans="7:8" ht="12.75">
      <c r="G212" s="56"/>
      <c r="H212" s="56"/>
    </row>
    <row r="213" spans="7:8" ht="12.75">
      <c r="G213" s="56"/>
      <c r="H213" s="56"/>
    </row>
    <row r="214" spans="7:8" ht="12.75">
      <c r="G214" s="56"/>
      <c r="H214" s="56"/>
    </row>
    <row r="215" spans="7:8" ht="12.75">
      <c r="G215" s="56"/>
      <c r="H215" s="56"/>
    </row>
    <row r="216" spans="7:8" ht="12.75">
      <c r="G216" s="56"/>
      <c r="H216" s="56"/>
    </row>
    <row r="217" spans="7:8" ht="12.75">
      <c r="G217" s="56"/>
      <c r="H217" s="56"/>
    </row>
    <row r="218" spans="7:8" ht="12.75">
      <c r="G218" s="56"/>
      <c r="H218" s="56"/>
    </row>
    <row r="219" spans="7:8" ht="12.75">
      <c r="G219" s="56"/>
      <c r="H219" s="56"/>
    </row>
    <row r="220" spans="7:8" ht="12.75">
      <c r="G220" s="56"/>
      <c r="H220" s="56"/>
    </row>
    <row r="221" spans="7:8" ht="12.75">
      <c r="G221" s="56"/>
      <c r="H221" s="56"/>
    </row>
    <row r="222" spans="7:8" ht="12.75">
      <c r="G222" s="56"/>
      <c r="H222" s="56"/>
    </row>
    <row r="223" spans="7:8" ht="12.75">
      <c r="G223" s="56"/>
      <c r="H223" s="56"/>
    </row>
    <row r="224" spans="7:8" ht="12.75">
      <c r="G224" s="56"/>
      <c r="H224" s="56"/>
    </row>
    <row r="225" spans="7:8" ht="12.75">
      <c r="G225" s="56"/>
      <c r="H225" s="56"/>
    </row>
    <row r="226" spans="7:8" ht="12.75">
      <c r="G226" s="56"/>
      <c r="H226" s="56"/>
    </row>
    <row r="227" spans="7:8" ht="12.75">
      <c r="G227" s="56"/>
      <c r="H227" s="56"/>
    </row>
    <row r="228" spans="7:8" ht="12.75">
      <c r="G228" s="56"/>
      <c r="H228" s="56"/>
    </row>
    <row r="229" spans="7:8" ht="12.75">
      <c r="G229" s="56"/>
      <c r="H229" s="56"/>
    </row>
    <row r="230" spans="7:8" ht="12.75">
      <c r="G230" s="56"/>
      <c r="H230" s="56"/>
    </row>
    <row r="231" spans="7:8" ht="12.75">
      <c r="G231" s="56"/>
      <c r="H231" s="56"/>
    </row>
    <row r="232" spans="7:8" ht="12.75">
      <c r="G232" s="56"/>
      <c r="H232" s="56"/>
    </row>
    <row r="233" spans="7:8" ht="12.75">
      <c r="G233" s="56"/>
      <c r="H233" s="56"/>
    </row>
    <row r="234" spans="7:8" ht="12.75">
      <c r="G234" s="56"/>
      <c r="H234" s="56"/>
    </row>
    <row r="235" spans="7:8" ht="12.75">
      <c r="G235" s="56"/>
      <c r="H235" s="56"/>
    </row>
    <row r="236" spans="7:8" ht="12.75">
      <c r="G236" s="56"/>
      <c r="H236" s="56"/>
    </row>
    <row r="237" spans="7:8" ht="12.75">
      <c r="G237" s="56"/>
      <c r="H237" s="56"/>
    </row>
    <row r="238" spans="7:8" ht="12.75">
      <c r="G238" s="56"/>
      <c r="H238" s="56"/>
    </row>
    <row r="239" spans="7:8" ht="12.75">
      <c r="G239" s="56"/>
      <c r="H239" s="56"/>
    </row>
    <row r="240" spans="7:8" ht="12.75">
      <c r="G240" s="56"/>
      <c r="H240" s="56"/>
    </row>
    <row r="241" spans="7:8" ht="12.75">
      <c r="G241" s="56"/>
      <c r="H241" s="56"/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2" spans="7:8" ht="12.75">
      <c r="G252" s="56"/>
      <c r="H252" s="56"/>
    </row>
    <row r="253" spans="7:8" ht="12.75">
      <c r="G253" s="56"/>
      <c r="H253" s="56"/>
    </row>
    <row r="254" spans="7:8" ht="12.75">
      <c r="G254" s="56"/>
      <c r="H254" s="56"/>
    </row>
    <row r="255" spans="7:8" ht="12.75">
      <c r="G255" s="56"/>
      <c r="H255" s="56"/>
    </row>
    <row r="256" spans="7:8" ht="12.75">
      <c r="G256" s="56"/>
      <c r="H256" s="56"/>
    </row>
    <row r="257" spans="7:8" ht="12.75">
      <c r="G257" s="56"/>
      <c r="H257" s="56"/>
    </row>
    <row r="258" spans="7:8" ht="12.75">
      <c r="G258" s="56"/>
      <c r="H258" s="56"/>
    </row>
    <row r="259" spans="7:8" ht="12.75">
      <c r="G259" s="56"/>
      <c r="H259" s="56"/>
    </row>
    <row r="260" spans="7:8" ht="12.75">
      <c r="G260" s="56"/>
      <c r="H260" s="56"/>
    </row>
    <row r="261" spans="7:8" ht="12.75">
      <c r="G261" s="56"/>
      <c r="H261" s="56"/>
    </row>
    <row r="262" spans="7:8" ht="12.75">
      <c r="G262" s="56"/>
      <c r="H262" s="56"/>
    </row>
    <row r="263" spans="7:8" ht="12.75">
      <c r="G263" s="56"/>
      <c r="H263" s="56"/>
    </row>
    <row r="264" spans="7:8" ht="12.75">
      <c r="G264" s="56"/>
      <c r="H264" s="56"/>
    </row>
    <row r="265" spans="7:8" ht="12.75">
      <c r="G265" s="56"/>
      <c r="H265" s="56"/>
    </row>
    <row r="266" spans="7:8" ht="12.75">
      <c r="G266" s="56"/>
      <c r="H266" s="56"/>
    </row>
    <row r="267" spans="7:8" ht="12.75">
      <c r="G267" s="56"/>
      <c r="H267" s="56"/>
    </row>
    <row r="268" spans="7:8" ht="12.75">
      <c r="G268" s="56"/>
      <c r="H268" s="56"/>
    </row>
    <row r="269" spans="7:8" ht="12.75">
      <c r="G269" s="56"/>
      <c r="H269" s="56"/>
    </row>
    <row r="270" spans="7:8" ht="12.75">
      <c r="G270" s="56"/>
      <c r="H270" s="56"/>
    </row>
    <row r="271" spans="7:8" ht="12.75">
      <c r="G271" s="56"/>
      <c r="H271" s="56"/>
    </row>
    <row r="272" spans="7:8" ht="12.75">
      <c r="G272" s="56"/>
      <c r="H272" s="56"/>
    </row>
    <row r="273" spans="7:8" ht="12.75">
      <c r="G273" s="56"/>
      <c r="H273" s="56"/>
    </row>
    <row r="274" spans="7:8" ht="12.75">
      <c r="G274" s="56"/>
      <c r="H274" s="56"/>
    </row>
    <row r="275" spans="7:8" ht="12.75">
      <c r="G275" s="56"/>
      <c r="H275" s="56"/>
    </row>
    <row r="276" spans="7:8" ht="12.75">
      <c r="G276" s="56"/>
      <c r="H276" s="56"/>
    </row>
  </sheetData>
  <mergeCells count="1">
    <mergeCell ref="A1:J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1"/>
  <sheetViews>
    <sheetView workbookViewId="0" topLeftCell="A1">
      <selection activeCell="G26" sqref="G26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47" customWidth="1"/>
    <col min="5" max="5" width="8.7109375" style="55" customWidth="1"/>
    <col min="6" max="6" width="8.7109375" style="25" customWidth="1"/>
    <col min="7" max="7" width="20.7109375" style="25" customWidth="1"/>
    <col min="8" max="10" width="12.7109375" style="19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10" ht="29.25" customHeight="1" thickBot="1">
      <c r="A2" s="22"/>
      <c r="B2" s="20"/>
      <c r="C2" s="20" t="s">
        <v>594</v>
      </c>
      <c r="D2" s="19"/>
      <c r="E2" s="25"/>
      <c r="G2" s="23"/>
      <c r="H2" s="24"/>
      <c r="I2" s="101"/>
      <c r="J2" s="101"/>
    </row>
    <row r="3" spans="1:10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</row>
    <row r="4" spans="1:10" ht="12.75">
      <c r="A4" s="51" t="s">
        <v>635</v>
      </c>
      <c r="B4" s="33" t="s">
        <v>626</v>
      </c>
      <c r="C4" s="33" t="s">
        <v>92</v>
      </c>
      <c r="D4" s="33" t="s">
        <v>171</v>
      </c>
      <c r="E4" s="40">
        <v>228</v>
      </c>
      <c r="F4" s="40">
        <f>(E4*20%)+E4</f>
        <v>273.6</v>
      </c>
      <c r="G4" s="38" t="s">
        <v>240</v>
      </c>
      <c r="H4" s="40">
        <v>5932</v>
      </c>
      <c r="I4" s="111"/>
      <c r="J4" s="109"/>
    </row>
    <row r="5" spans="1:10" ht="12.75">
      <c r="A5" s="198" t="s">
        <v>635</v>
      </c>
      <c r="B5" s="111" t="s">
        <v>630</v>
      </c>
      <c r="C5" s="111" t="s">
        <v>26</v>
      </c>
      <c r="D5" s="111" t="s">
        <v>131</v>
      </c>
      <c r="E5" s="40">
        <v>1</v>
      </c>
      <c r="F5" s="40">
        <f>(E5*20%)+E5</f>
        <v>1.2</v>
      </c>
      <c r="G5" s="38" t="s">
        <v>241</v>
      </c>
      <c r="H5" s="40">
        <v>7900</v>
      </c>
      <c r="I5" s="111"/>
      <c r="J5" s="109"/>
    </row>
    <row r="6" spans="1:10" ht="12.75">
      <c r="A6" s="51"/>
      <c r="B6" s="33"/>
      <c r="C6" s="33"/>
      <c r="D6" s="38"/>
      <c r="E6" s="35"/>
      <c r="F6" s="40"/>
      <c r="G6" s="38" t="s">
        <v>242</v>
      </c>
      <c r="H6" s="40">
        <v>28455</v>
      </c>
      <c r="I6" s="111"/>
      <c r="J6" s="109"/>
    </row>
    <row r="7" spans="1:10" ht="12.75">
      <c r="A7" s="51"/>
      <c r="B7" s="33"/>
      <c r="C7" s="33"/>
      <c r="D7" s="38"/>
      <c r="E7" s="40"/>
      <c r="F7" s="40"/>
      <c r="G7" s="38" t="s">
        <v>243</v>
      </c>
      <c r="H7" s="40">
        <v>10943</v>
      </c>
      <c r="I7" s="111"/>
      <c r="J7" s="109"/>
    </row>
    <row r="8" spans="1:10" ht="12.75">
      <c r="A8" s="51"/>
      <c r="B8" s="33"/>
      <c r="C8" s="33"/>
      <c r="D8" s="38"/>
      <c r="E8" s="40"/>
      <c r="F8" s="40"/>
      <c r="G8" s="38" t="s">
        <v>244</v>
      </c>
      <c r="H8" s="40">
        <v>56207</v>
      </c>
      <c r="I8" s="111"/>
      <c r="J8" s="109"/>
    </row>
    <row r="9" spans="1:10" ht="12.75">
      <c r="A9" s="51"/>
      <c r="B9" s="33"/>
      <c r="C9" s="33"/>
      <c r="D9" s="38"/>
      <c r="E9" s="40"/>
      <c r="F9" s="40"/>
      <c r="G9" s="38" t="s">
        <v>245</v>
      </c>
      <c r="H9" s="40">
        <v>12973</v>
      </c>
      <c r="I9" s="111"/>
      <c r="J9" s="109"/>
    </row>
    <row r="10" spans="1:10" ht="12.75">
      <c r="A10" s="51"/>
      <c r="B10" s="33"/>
      <c r="C10" s="33"/>
      <c r="D10" s="38"/>
      <c r="E10" s="40"/>
      <c r="F10" s="40"/>
      <c r="G10" s="38" t="s">
        <v>246</v>
      </c>
      <c r="H10" s="40">
        <v>14176</v>
      </c>
      <c r="I10" s="111"/>
      <c r="J10" s="109"/>
    </row>
    <row r="11" spans="1:10" ht="12.75">
      <c r="A11" s="51"/>
      <c r="B11" s="33"/>
      <c r="C11" s="33"/>
      <c r="D11" s="38"/>
      <c r="E11" s="40"/>
      <c r="F11" s="40"/>
      <c r="G11" s="38" t="s">
        <v>247</v>
      </c>
      <c r="H11" s="40">
        <v>14093</v>
      </c>
      <c r="I11" s="111"/>
      <c r="J11" s="109"/>
    </row>
    <row r="12" spans="1:10" ht="12.75">
      <c r="A12" s="51"/>
      <c r="B12" s="33"/>
      <c r="C12" s="33"/>
      <c r="D12" s="38"/>
      <c r="E12" s="40"/>
      <c r="F12" s="40"/>
      <c r="G12" s="38" t="s">
        <v>248</v>
      </c>
      <c r="H12" s="40">
        <v>10283</v>
      </c>
      <c r="I12" s="111"/>
      <c r="J12" s="109"/>
    </row>
    <row r="13" spans="1:10" s="20" customFormat="1" ht="12.75">
      <c r="A13" s="50"/>
      <c r="B13" s="32"/>
      <c r="C13" s="32" t="s">
        <v>812</v>
      </c>
      <c r="D13" s="34"/>
      <c r="E13" s="60">
        <f>SUM(E4:E12)</f>
        <v>229</v>
      </c>
      <c r="F13" s="60">
        <f>(E13*20%)+E13</f>
        <v>274.8</v>
      </c>
      <c r="G13" s="34"/>
      <c r="H13" s="60">
        <f>SUM(H4:H12)</f>
        <v>160962</v>
      </c>
      <c r="I13" s="69">
        <f>D15*H13</f>
        <v>325.4845419811155</v>
      </c>
      <c r="J13" s="122">
        <f>D16*H13</f>
        <v>192271.64309133988</v>
      </c>
    </row>
    <row r="14" spans="1:10" ht="13.5" thickBot="1">
      <c r="A14" s="52"/>
      <c r="B14" s="57"/>
      <c r="C14" s="43" t="s">
        <v>813</v>
      </c>
      <c r="D14" s="58"/>
      <c r="E14" s="46">
        <f>SUM(E4:E12)</f>
        <v>229</v>
      </c>
      <c r="F14" s="46">
        <f>(E14*20%)+E14</f>
        <v>274.8</v>
      </c>
      <c r="G14" s="44"/>
      <c r="H14" s="46">
        <f>SUM(H4:H12)</f>
        <v>160962</v>
      </c>
      <c r="I14" s="54">
        <f>D15*H14</f>
        <v>325.4845419811155</v>
      </c>
      <c r="J14" s="122">
        <f>D16*H14</f>
        <v>192271.64309133988</v>
      </c>
    </row>
    <row r="15" spans="3:11" s="101" customFormat="1" ht="12.75">
      <c r="C15" s="101" t="s">
        <v>762</v>
      </c>
      <c r="D15" s="106">
        <v>0.00202212038854584</v>
      </c>
      <c r="E15" s="107"/>
      <c r="F15" s="107"/>
      <c r="G15" s="107"/>
      <c r="H15" s="128"/>
      <c r="I15" s="63"/>
      <c r="J15" s="107"/>
      <c r="K15" s="107"/>
    </row>
    <row r="16" spans="3:11" s="101" customFormat="1" ht="12.75">
      <c r="C16" s="101" t="s">
        <v>763</v>
      </c>
      <c r="D16" s="106">
        <v>1.1945157434136</v>
      </c>
      <c r="E16" s="107"/>
      <c r="F16" s="107"/>
      <c r="G16" s="107"/>
      <c r="H16" s="128"/>
      <c r="I16" s="103"/>
      <c r="J16" s="107"/>
      <c r="K16" s="107"/>
    </row>
    <row r="17" spans="3:11" s="101" customFormat="1" ht="12.75">
      <c r="C17" s="101" t="s">
        <v>766</v>
      </c>
      <c r="D17" s="106">
        <v>590.724345681818</v>
      </c>
      <c r="E17" s="107"/>
      <c r="F17" s="107"/>
      <c r="G17" s="107"/>
      <c r="H17" s="128"/>
      <c r="I17" s="103"/>
      <c r="J17" s="107"/>
      <c r="K17" s="107"/>
    </row>
    <row r="18" spans="6:7" ht="12.75">
      <c r="F18" s="56"/>
      <c r="G18" s="56"/>
    </row>
    <row r="19" spans="6:7" ht="12.75">
      <c r="F19" s="56"/>
      <c r="G19" s="56"/>
    </row>
    <row r="20" spans="6:7" ht="12.75">
      <c r="F20" s="56"/>
      <c r="G20" s="56"/>
    </row>
    <row r="21" spans="6:7" ht="12.75">
      <c r="F21" s="56"/>
      <c r="G21" s="56"/>
    </row>
    <row r="22" spans="6:7" ht="12.75">
      <c r="F22" s="56"/>
      <c r="G22" s="56"/>
    </row>
    <row r="23" spans="6:7" ht="12.75">
      <c r="F23" s="56"/>
      <c r="G23" s="56"/>
    </row>
    <row r="24" spans="6:7" ht="12.75">
      <c r="F24" s="56"/>
      <c r="G24" s="56"/>
    </row>
    <row r="25" spans="1:7" ht="12.75">
      <c r="A25" s="20" t="s">
        <v>848</v>
      </c>
      <c r="F25" s="56"/>
      <c r="G25" s="56"/>
    </row>
    <row r="26" spans="6:7" ht="12.75">
      <c r="F26" s="56"/>
      <c r="G26" s="56"/>
    </row>
    <row r="27" spans="6:7" ht="12.75">
      <c r="F27" s="56"/>
      <c r="G27" s="56"/>
    </row>
    <row r="28" spans="6:7" ht="12.75">
      <c r="F28" s="56"/>
      <c r="G28" s="56"/>
    </row>
    <row r="29" spans="6:7" ht="12.75">
      <c r="F29" s="56"/>
      <c r="G29" s="56"/>
    </row>
    <row r="30" spans="6:7" ht="12.75">
      <c r="F30" s="56"/>
      <c r="G30" s="56"/>
    </row>
    <row r="31" spans="6:7" ht="12.75">
      <c r="F31" s="56"/>
      <c r="G31" s="56"/>
    </row>
    <row r="32" spans="6:7" ht="12.75">
      <c r="F32" s="56"/>
      <c r="G32" s="56"/>
    </row>
    <row r="33" spans="6:7" ht="12.75">
      <c r="F33" s="56"/>
      <c r="G33" s="56"/>
    </row>
    <row r="34" spans="6:7" ht="12.75">
      <c r="F34" s="56"/>
      <c r="G34" s="56"/>
    </row>
    <row r="35" spans="6:7" ht="12.75">
      <c r="F35" s="56"/>
      <c r="G35" s="56"/>
    </row>
    <row r="36" spans="6:7" ht="12.75">
      <c r="F36" s="56"/>
      <c r="G36" s="56"/>
    </row>
    <row r="37" spans="6:7" ht="12.75">
      <c r="F37" s="56"/>
      <c r="G37" s="56"/>
    </row>
    <row r="38" spans="6:7" ht="12.75">
      <c r="F38" s="56"/>
      <c r="G38" s="56"/>
    </row>
    <row r="39" spans="6:7" ht="12.75">
      <c r="F39" s="56"/>
      <c r="G39" s="56"/>
    </row>
    <row r="40" spans="6:7" ht="12.75">
      <c r="F40" s="56"/>
      <c r="G40" s="56"/>
    </row>
    <row r="41" spans="6:7" ht="12.75">
      <c r="F41" s="56"/>
      <c r="G41" s="56"/>
    </row>
    <row r="42" spans="6:7" ht="12.75">
      <c r="F42" s="56"/>
      <c r="G42" s="56"/>
    </row>
    <row r="43" spans="6:7" ht="12.75">
      <c r="F43" s="56"/>
      <c r="G43" s="56"/>
    </row>
    <row r="44" spans="6:7" ht="12.75">
      <c r="F44" s="56"/>
      <c r="G44" s="56"/>
    </row>
    <row r="45" spans="6:7" ht="12.75">
      <c r="F45" s="56"/>
      <c r="G45" s="56"/>
    </row>
    <row r="46" spans="6:7" ht="12.75">
      <c r="F46" s="56"/>
      <c r="G46" s="56"/>
    </row>
    <row r="47" spans="6:7" ht="12.75">
      <c r="F47" s="56"/>
      <c r="G47" s="56"/>
    </row>
    <row r="48" spans="6:7" ht="12.75">
      <c r="F48" s="56"/>
      <c r="G48" s="56"/>
    </row>
    <row r="49" spans="6:7" ht="12.75">
      <c r="F49" s="56"/>
      <c r="G49" s="56"/>
    </row>
    <row r="50" spans="6:7" ht="12.75">
      <c r="F50" s="56"/>
      <c r="G50" s="56"/>
    </row>
    <row r="51" spans="6:7" ht="12.75">
      <c r="F51" s="56"/>
      <c r="G51" s="56"/>
    </row>
    <row r="52" spans="6:7" ht="12.75">
      <c r="F52" s="56"/>
      <c r="G52" s="56"/>
    </row>
    <row r="53" spans="6:7" ht="12.75">
      <c r="F53" s="56"/>
      <c r="G53" s="56"/>
    </row>
    <row r="54" spans="6:7" ht="12.75">
      <c r="F54" s="56"/>
      <c r="G54" s="56"/>
    </row>
    <row r="55" spans="6:7" ht="12.75">
      <c r="F55" s="56"/>
      <c r="G55" s="56"/>
    </row>
    <row r="56" spans="6:7" ht="12.75">
      <c r="F56" s="56"/>
      <c r="G56" s="56"/>
    </row>
    <row r="57" spans="6:7" ht="12.75">
      <c r="F57" s="56"/>
      <c r="G57" s="56"/>
    </row>
    <row r="58" spans="6:7" ht="12.75">
      <c r="F58" s="56"/>
      <c r="G58" s="56"/>
    </row>
    <row r="59" spans="6:7" ht="12.75">
      <c r="F59" s="56"/>
      <c r="G59" s="56"/>
    </row>
    <row r="60" spans="6:7" ht="12.75">
      <c r="F60" s="56"/>
      <c r="G60" s="56"/>
    </row>
    <row r="61" spans="6:7" ht="12.75">
      <c r="F61" s="56"/>
      <c r="G61" s="56"/>
    </row>
    <row r="62" spans="6:7" ht="12.75">
      <c r="F62" s="56"/>
      <c r="G62" s="56"/>
    </row>
    <row r="63" spans="6:7" ht="12.75">
      <c r="F63" s="56"/>
      <c r="G63" s="56"/>
    </row>
    <row r="64" spans="6:7" ht="12.75">
      <c r="F64" s="56"/>
      <c r="G64" s="56"/>
    </row>
    <row r="65" spans="6:7" ht="12.75">
      <c r="F65" s="56"/>
      <c r="G65" s="56"/>
    </row>
    <row r="66" spans="6:7" ht="12.75">
      <c r="F66" s="56"/>
      <c r="G66" s="56"/>
    </row>
    <row r="67" spans="6:7" ht="12.75">
      <c r="F67" s="56"/>
      <c r="G67" s="56"/>
    </row>
    <row r="68" spans="6:7" ht="12.75">
      <c r="F68" s="56"/>
      <c r="G68" s="56"/>
    </row>
    <row r="69" spans="6:7" ht="12.75">
      <c r="F69" s="56"/>
      <c r="G69" s="56"/>
    </row>
    <row r="70" spans="6:7" ht="12.75">
      <c r="F70" s="56"/>
      <c r="G70" s="56"/>
    </row>
    <row r="71" spans="6:7" ht="12.75">
      <c r="F71" s="56"/>
      <c r="G71" s="56"/>
    </row>
    <row r="72" spans="6:7" ht="12.75">
      <c r="F72" s="56"/>
      <c r="G72" s="56"/>
    </row>
    <row r="73" spans="6:7" ht="12.75">
      <c r="F73" s="56"/>
      <c r="G73" s="56"/>
    </row>
    <row r="74" spans="6:7" ht="12.75">
      <c r="F74" s="56"/>
      <c r="G74" s="56"/>
    </row>
    <row r="75" spans="6:7" ht="12.75">
      <c r="F75" s="56"/>
      <c r="G75" s="56"/>
    </row>
    <row r="76" spans="6:7" ht="12.75">
      <c r="F76" s="56"/>
      <c r="G76" s="56"/>
    </row>
    <row r="77" spans="6:7" ht="12.75">
      <c r="F77" s="56"/>
      <c r="G77" s="56"/>
    </row>
    <row r="78" spans="6:7" ht="12.75">
      <c r="F78" s="56"/>
      <c r="G78" s="56"/>
    </row>
    <row r="79" spans="6:7" ht="12.75">
      <c r="F79" s="56"/>
      <c r="G79" s="56"/>
    </row>
    <row r="80" spans="6:7" ht="12.75">
      <c r="F80" s="56"/>
      <c r="G80" s="56"/>
    </row>
    <row r="81" spans="6:7" ht="12.75">
      <c r="F81" s="56"/>
      <c r="G81" s="56"/>
    </row>
    <row r="82" spans="6:7" ht="12.75">
      <c r="F82" s="56"/>
      <c r="G82" s="56"/>
    </row>
    <row r="83" spans="6:7" ht="12.75">
      <c r="F83" s="56"/>
      <c r="G83" s="56"/>
    </row>
    <row r="84" spans="6:7" ht="12.75">
      <c r="F84" s="56"/>
      <c r="G84" s="56"/>
    </row>
    <row r="85" spans="6:7" ht="12.75">
      <c r="F85" s="56"/>
      <c r="G85" s="56"/>
    </row>
    <row r="86" spans="6:7" ht="12.75">
      <c r="F86" s="56"/>
      <c r="G86" s="56"/>
    </row>
    <row r="87" spans="6:7" ht="12.75">
      <c r="F87" s="56"/>
      <c r="G87" s="56"/>
    </row>
    <row r="88" spans="6:7" ht="12.75">
      <c r="F88" s="56"/>
      <c r="G88" s="56"/>
    </row>
    <row r="89" spans="6:7" ht="12.75">
      <c r="F89" s="56"/>
      <c r="G89" s="56"/>
    </row>
    <row r="90" spans="6:7" ht="12.75">
      <c r="F90" s="56"/>
      <c r="G90" s="56"/>
    </row>
    <row r="91" spans="6:7" ht="12.75">
      <c r="F91" s="56"/>
      <c r="G91" s="56"/>
    </row>
    <row r="92" spans="6:7" ht="12.75">
      <c r="F92" s="56"/>
      <c r="G92" s="56"/>
    </row>
    <row r="93" spans="6:7" ht="12.75">
      <c r="F93" s="56"/>
      <c r="G93" s="56"/>
    </row>
    <row r="94" spans="6:7" ht="12.75">
      <c r="F94" s="56"/>
      <c r="G94" s="56"/>
    </row>
    <row r="95" spans="6:7" ht="12.75">
      <c r="F95" s="56"/>
      <c r="G95" s="56"/>
    </row>
    <row r="96" spans="6:7" ht="12.75">
      <c r="F96" s="56"/>
      <c r="G96" s="56"/>
    </row>
    <row r="97" spans="6:7" ht="12.75">
      <c r="F97" s="56"/>
      <c r="G97" s="56"/>
    </row>
    <row r="98" spans="6:7" ht="12.75">
      <c r="F98" s="56"/>
      <c r="G98" s="56"/>
    </row>
    <row r="99" spans="6:7" ht="12.75">
      <c r="F99" s="56"/>
      <c r="G99" s="56"/>
    </row>
    <row r="100" spans="6:7" ht="12.75">
      <c r="F100" s="56"/>
      <c r="G100" s="56"/>
    </row>
    <row r="101" spans="6:7" ht="12.75">
      <c r="F101" s="56"/>
      <c r="G101" s="56"/>
    </row>
    <row r="102" spans="6:7" ht="12.75">
      <c r="F102" s="56"/>
      <c r="G102" s="56"/>
    </row>
    <row r="103" spans="6:7" ht="12.75">
      <c r="F103" s="56"/>
      <c r="G103" s="56"/>
    </row>
    <row r="104" spans="6:7" ht="12.75">
      <c r="F104" s="56"/>
      <c r="G104" s="56"/>
    </row>
    <row r="105" spans="6:7" ht="12.75">
      <c r="F105" s="56"/>
      <c r="G105" s="56"/>
    </row>
    <row r="106" spans="6:7" ht="12.75">
      <c r="F106" s="56"/>
      <c r="G106" s="56"/>
    </row>
    <row r="107" spans="6:7" ht="12.75">
      <c r="F107" s="56"/>
      <c r="G107" s="56"/>
    </row>
    <row r="108" spans="6:7" ht="12.75">
      <c r="F108" s="56"/>
      <c r="G108" s="56"/>
    </row>
    <row r="109" spans="6:7" ht="12.75">
      <c r="F109" s="56"/>
      <c r="G109" s="56"/>
    </row>
    <row r="110" spans="6:7" ht="12.75">
      <c r="F110" s="56"/>
      <c r="G110" s="56"/>
    </row>
    <row r="111" spans="6:7" ht="12.75">
      <c r="F111" s="56"/>
      <c r="G111" s="56"/>
    </row>
    <row r="112" spans="6:7" ht="12.75">
      <c r="F112" s="56"/>
      <c r="G112" s="56"/>
    </row>
    <row r="113" spans="6:7" ht="12.75">
      <c r="F113" s="56"/>
      <c r="G113" s="56"/>
    </row>
    <row r="114" spans="6:7" ht="12.75">
      <c r="F114" s="56"/>
      <c r="G114" s="56"/>
    </row>
    <row r="115" spans="6:7" ht="12.75">
      <c r="F115" s="56"/>
      <c r="G115" s="56"/>
    </row>
    <row r="116" spans="6:7" ht="12.75">
      <c r="F116" s="56"/>
      <c r="G116" s="56"/>
    </row>
    <row r="117" spans="6:7" ht="12.75">
      <c r="F117" s="56"/>
      <c r="G117" s="56"/>
    </row>
    <row r="118" spans="6:7" ht="12.75">
      <c r="F118" s="56"/>
      <c r="G118" s="56"/>
    </row>
    <row r="119" spans="6:7" ht="12.75">
      <c r="F119" s="56"/>
      <c r="G119" s="56"/>
    </row>
    <row r="120" spans="6:7" ht="12.75">
      <c r="F120" s="56"/>
      <c r="G120" s="56"/>
    </row>
    <row r="121" spans="6:7" ht="12.75">
      <c r="F121" s="56"/>
      <c r="G121" s="56"/>
    </row>
    <row r="122" spans="6:7" ht="12.75">
      <c r="F122" s="56"/>
      <c r="G122" s="56"/>
    </row>
    <row r="123" spans="6:7" ht="12.75">
      <c r="F123" s="56"/>
      <c r="G123" s="56"/>
    </row>
    <row r="124" spans="6:7" ht="12.75">
      <c r="F124" s="56"/>
      <c r="G124" s="56"/>
    </row>
    <row r="125" spans="6:7" ht="12.75">
      <c r="F125" s="56"/>
      <c r="G125" s="56"/>
    </row>
    <row r="126" spans="6:7" ht="12.75">
      <c r="F126" s="56"/>
      <c r="G126" s="56"/>
    </row>
    <row r="127" spans="6:7" ht="12.75">
      <c r="F127" s="56"/>
      <c r="G127" s="56"/>
    </row>
    <row r="128" spans="6:7" ht="12.75">
      <c r="F128" s="56"/>
      <c r="G128" s="56"/>
    </row>
    <row r="129" spans="6:7" ht="12.75">
      <c r="F129" s="56"/>
      <c r="G129" s="56"/>
    </row>
    <row r="130" spans="6:7" ht="12.75">
      <c r="F130" s="56"/>
      <c r="G130" s="56"/>
    </row>
    <row r="131" spans="6:7" ht="12.75">
      <c r="F131" s="56"/>
      <c r="G131" s="56"/>
    </row>
    <row r="132" spans="6:7" ht="12.75">
      <c r="F132" s="56"/>
      <c r="G132" s="56"/>
    </row>
    <row r="133" spans="6:7" ht="12.75">
      <c r="F133" s="56"/>
      <c r="G133" s="56"/>
    </row>
    <row r="134" spans="6:7" ht="12.75">
      <c r="F134" s="56"/>
      <c r="G134" s="56"/>
    </row>
    <row r="135" spans="6:7" ht="12.75">
      <c r="F135" s="56"/>
      <c r="G135" s="56"/>
    </row>
    <row r="136" spans="6:7" ht="12.75">
      <c r="F136" s="56"/>
      <c r="G136" s="56"/>
    </row>
    <row r="137" spans="6:7" ht="12.75">
      <c r="F137" s="56"/>
      <c r="G137" s="56"/>
    </row>
    <row r="138" spans="6:7" ht="12.75">
      <c r="F138" s="56"/>
      <c r="G138" s="56"/>
    </row>
    <row r="139" spans="6:7" ht="12.75">
      <c r="F139" s="56"/>
      <c r="G139" s="56"/>
    </row>
    <row r="140" spans="6:7" ht="12.75">
      <c r="F140" s="56"/>
      <c r="G140" s="56"/>
    </row>
    <row r="141" spans="6:7" ht="12.75">
      <c r="F141" s="56"/>
      <c r="G141" s="56"/>
    </row>
    <row r="142" spans="6:7" ht="12.75">
      <c r="F142" s="56"/>
      <c r="G142" s="56"/>
    </row>
    <row r="143" spans="6:7" ht="12.75">
      <c r="F143" s="56"/>
      <c r="G143" s="56"/>
    </row>
    <row r="144" spans="6:7" ht="12.75">
      <c r="F144" s="56"/>
      <c r="G144" s="56"/>
    </row>
    <row r="145" spans="6:7" ht="12.75">
      <c r="F145" s="56"/>
      <c r="G145" s="56"/>
    </row>
    <row r="146" spans="6:7" ht="12.75">
      <c r="F146" s="56"/>
      <c r="G146" s="56"/>
    </row>
    <row r="147" spans="6:7" ht="12.75">
      <c r="F147" s="56"/>
      <c r="G147" s="56"/>
    </row>
    <row r="148" spans="6:7" ht="12.75">
      <c r="F148" s="56"/>
      <c r="G148" s="56"/>
    </row>
    <row r="149" spans="6:7" ht="12.75">
      <c r="F149" s="56"/>
      <c r="G149" s="56"/>
    </row>
    <row r="150" spans="6:7" ht="12.75">
      <c r="F150" s="56"/>
      <c r="G150" s="56"/>
    </row>
    <row r="151" spans="6:7" ht="12.75">
      <c r="F151" s="56"/>
      <c r="G151" s="56"/>
    </row>
    <row r="152" spans="6:7" ht="12.75">
      <c r="F152" s="56"/>
      <c r="G152" s="56"/>
    </row>
    <row r="153" spans="6:7" ht="12.75">
      <c r="F153" s="56"/>
      <c r="G153" s="56"/>
    </row>
    <row r="154" spans="6:7" ht="12.75">
      <c r="F154" s="56"/>
      <c r="G154" s="56"/>
    </row>
    <row r="155" spans="6:7" ht="12.75">
      <c r="F155" s="56"/>
      <c r="G155" s="56"/>
    </row>
    <row r="156" spans="6:7" ht="12.75">
      <c r="F156" s="56"/>
      <c r="G156" s="56"/>
    </row>
    <row r="157" spans="6:7" ht="12.75">
      <c r="F157" s="56"/>
      <c r="G157" s="56"/>
    </row>
    <row r="158" spans="6:7" ht="12.75">
      <c r="F158" s="56"/>
      <c r="G158" s="56"/>
    </row>
    <row r="159" spans="6:7" ht="12.75">
      <c r="F159" s="56"/>
      <c r="G159" s="56"/>
    </row>
    <row r="160" spans="6:7" ht="12.75">
      <c r="F160" s="56"/>
      <c r="G160" s="56"/>
    </row>
    <row r="161" spans="6:7" ht="12.75">
      <c r="F161" s="56"/>
      <c r="G161" s="56"/>
    </row>
    <row r="162" spans="6:7" ht="12.75">
      <c r="F162" s="56"/>
      <c r="G162" s="56"/>
    </row>
    <row r="163" spans="6:7" ht="12.75">
      <c r="F163" s="56"/>
      <c r="G163" s="56"/>
    </row>
    <row r="164" spans="6:7" ht="12.75">
      <c r="F164" s="56"/>
      <c r="G164" s="56"/>
    </row>
    <row r="165" spans="6:7" ht="12.75">
      <c r="F165" s="56"/>
      <c r="G165" s="56"/>
    </row>
    <row r="166" spans="6:7" ht="12.75">
      <c r="F166" s="56"/>
      <c r="G166" s="56"/>
    </row>
    <row r="167" spans="6:7" ht="12.75">
      <c r="F167" s="56"/>
      <c r="G167" s="56"/>
    </row>
    <row r="168" spans="6:7" ht="12.75">
      <c r="F168" s="56"/>
      <c r="G168" s="56"/>
    </row>
    <row r="169" spans="6:7" ht="12.75">
      <c r="F169" s="56"/>
      <c r="G169" s="56"/>
    </row>
    <row r="170" spans="6:7" ht="12.75">
      <c r="F170" s="56"/>
      <c r="G170" s="56"/>
    </row>
    <row r="171" spans="6:7" ht="12.75">
      <c r="F171" s="56"/>
      <c r="G171" s="56"/>
    </row>
    <row r="172" spans="6:7" ht="12.75">
      <c r="F172" s="56"/>
      <c r="G172" s="56"/>
    </row>
    <row r="173" spans="6:7" ht="12.75">
      <c r="F173" s="56"/>
      <c r="G173" s="56"/>
    </row>
    <row r="174" spans="6:7" ht="12.75">
      <c r="F174" s="56"/>
      <c r="G174" s="56"/>
    </row>
    <row r="175" spans="6:7" ht="12.75">
      <c r="F175" s="56"/>
      <c r="G175" s="56"/>
    </row>
    <row r="176" spans="6:7" ht="12.75">
      <c r="F176" s="56"/>
      <c r="G176" s="56"/>
    </row>
    <row r="177" spans="6:7" ht="12.75">
      <c r="F177" s="56"/>
      <c r="G177" s="56"/>
    </row>
    <row r="178" spans="6:7" ht="12.75">
      <c r="F178" s="56"/>
      <c r="G178" s="56"/>
    </row>
    <row r="179" spans="6:7" ht="12.75">
      <c r="F179" s="56"/>
      <c r="G179" s="56"/>
    </row>
    <row r="180" spans="6:7" ht="12.75">
      <c r="F180" s="56"/>
      <c r="G180" s="56"/>
    </row>
    <row r="181" spans="6:7" ht="12.75">
      <c r="F181" s="56"/>
      <c r="G181" s="56"/>
    </row>
    <row r="182" spans="6:7" ht="12.75">
      <c r="F182" s="56"/>
      <c r="G182" s="56"/>
    </row>
    <row r="183" spans="6:7" ht="12.75">
      <c r="F183" s="56"/>
      <c r="G183" s="56"/>
    </row>
    <row r="184" spans="6:7" ht="12.75">
      <c r="F184" s="56"/>
      <c r="G184" s="56"/>
    </row>
    <row r="185" spans="6:7" ht="12.75">
      <c r="F185" s="56"/>
      <c r="G185" s="56"/>
    </row>
    <row r="186" spans="6:7" ht="12.75">
      <c r="F186" s="56"/>
      <c r="G186" s="56"/>
    </row>
    <row r="187" spans="6:7" ht="12.75">
      <c r="F187" s="56"/>
      <c r="G187" s="56"/>
    </row>
    <row r="188" spans="6:7" ht="12.75">
      <c r="F188" s="56"/>
      <c r="G188" s="56"/>
    </row>
    <row r="189" spans="6:7" ht="12.75">
      <c r="F189" s="56"/>
      <c r="G189" s="56"/>
    </row>
    <row r="190" spans="6:7" ht="12.75">
      <c r="F190" s="56"/>
      <c r="G190" s="56"/>
    </row>
    <row r="191" spans="6:7" ht="12.75">
      <c r="F191" s="56"/>
      <c r="G191" s="56"/>
    </row>
    <row r="192" spans="6:7" ht="12.75">
      <c r="F192" s="56"/>
      <c r="G192" s="56"/>
    </row>
    <row r="193" spans="6:7" ht="12.75">
      <c r="F193" s="56"/>
      <c r="G193" s="56"/>
    </row>
    <row r="194" spans="6:7" ht="12.75">
      <c r="F194" s="56"/>
      <c r="G194" s="56"/>
    </row>
    <row r="195" spans="6:7" ht="12.75">
      <c r="F195" s="56"/>
      <c r="G195" s="56"/>
    </row>
    <row r="196" spans="6:7" ht="12.75">
      <c r="F196" s="56"/>
      <c r="G196" s="56"/>
    </row>
    <row r="197" spans="6:7" ht="12.75">
      <c r="F197" s="56"/>
      <c r="G197" s="56"/>
    </row>
    <row r="198" spans="6:7" ht="12.75">
      <c r="F198" s="56"/>
      <c r="G198" s="56"/>
    </row>
    <row r="199" spans="6:7" ht="12.75">
      <c r="F199" s="56"/>
      <c r="G199" s="56"/>
    </row>
    <row r="200" spans="6:7" ht="12.75">
      <c r="F200" s="56"/>
      <c r="G200" s="56"/>
    </row>
    <row r="201" spans="6:7" ht="12.75">
      <c r="F201" s="56"/>
      <c r="G201" s="56"/>
    </row>
    <row r="202" spans="6:7" ht="12.75">
      <c r="F202" s="56"/>
      <c r="G202" s="56"/>
    </row>
    <row r="203" spans="6:7" ht="12.75">
      <c r="F203" s="56"/>
      <c r="G203" s="56"/>
    </row>
    <row r="204" spans="6:7" ht="12.75">
      <c r="F204" s="56"/>
      <c r="G204" s="56"/>
    </row>
    <row r="205" spans="6:7" ht="12.75">
      <c r="F205" s="56"/>
      <c r="G205" s="56"/>
    </row>
    <row r="206" spans="6:7" ht="12.75">
      <c r="F206" s="56"/>
      <c r="G206" s="56"/>
    </row>
    <row r="207" spans="6:7" ht="12.75">
      <c r="F207" s="56"/>
      <c r="G207" s="56"/>
    </row>
    <row r="208" spans="6:7" ht="12.75">
      <c r="F208" s="56"/>
      <c r="G208" s="56"/>
    </row>
    <row r="209" spans="6:7" ht="12.75">
      <c r="F209" s="56"/>
      <c r="G209" s="56"/>
    </row>
    <row r="210" spans="6:7" ht="12.75">
      <c r="F210" s="56"/>
      <c r="G210" s="56"/>
    </row>
    <row r="211" spans="6:7" ht="12.75">
      <c r="F211" s="56"/>
      <c r="G211" s="56"/>
    </row>
    <row r="212" spans="6:7" ht="12.75">
      <c r="F212" s="56"/>
      <c r="G212" s="56"/>
    </row>
    <row r="213" spans="6:7" ht="12.75">
      <c r="F213" s="56"/>
      <c r="G213" s="56"/>
    </row>
    <row r="214" spans="6:7" ht="12.75">
      <c r="F214" s="56"/>
      <c r="G214" s="56"/>
    </row>
    <row r="215" spans="6:7" ht="12.75">
      <c r="F215" s="56"/>
      <c r="G215" s="56"/>
    </row>
    <row r="216" spans="6:7" ht="12.75">
      <c r="F216" s="56"/>
      <c r="G216" s="56"/>
    </row>
    <row r="217" spans="6:7" ht="12.75">
      <c r="F217" s="56"/>
      <c r="G217" s="56"/>
    </row>
    <row r="218" spans="6:7" ht="12.75">
      <c r="F218" s="56"/>
      <c r="G218" s="56"/>
    </row>
    <row r="219" spans="6:7" ht="12.75">
      <c r="F219" s="56"/>
      <c r="G219" s="56"/>
    </row>
    <row r="220" spans="6:7" ht="12.75">
      <c r="F220" s="56"/>
      <c r="G220" s="56"/>
    </row>
    <row r="221" spans="6:7" ht="12.75">
      <c r="F221" s="56"/>
      <c r="G221" s="56"/>
    </row>
    <row r="222" spans="6:7" ht="12.75">
      <c r="F222" s="56"/>
      <c r="G222" s="56"/>
    </row>
    <row r="223" spans="6:7" ht="12.75">
      <c r="F223" s="56"/>
      <c r="G223" s="56"/>
    </row>
    <row r="224" spans="6:7" ht="12.75">
      <c r="F224" s="56"/>
      <c r="G224" s="56"/>
    </row>
    <row r="225" spans="6:7" ht="12.75">
      <c r="F225" s="56"/>
      <c r="G225" s="56"/>
    </row>
    <row r="226" spans="6:7" ht="12.75">
      <c r="F226" s="56"/>
      <c r="G226" s="56"/>
    </row>
    <row r="227" spans="6:7" ht="12.75">
      <c r="F227" s="56"/>
      <c r="G227" s="56"/>
    </row>
    <row r="228" spans="6:7" ht="12.75">
      <c r="F228" s="56"/>
      <c r="G228" s="56"/>
    </row>
    <row r="229" spans="6:7" ht="12.75">
      <c r="F229" s="56"/>
      <c r="G229" s="56"/>
    </row>
    <row r="230" spans="6:7" ht="12.75">
      <c r="F230" s="56"/>
      <c r="G230" s="56"/>
    </row>
    <row r="231" spans="6:7" ht="12.75">
      <c r="F231" s="56"/>
      <c r="G231" s="56"/>
    </row>
    <row r="232" spans="6:7" ht="12.75">
      <c r="F232" s="56"/>
      <c r="G232" s="56"/>
    </row>
    <row r="233" spans="6:7" ht="12.75">
      <c r="F233" s="56"/>
      <c r="G233" s="56"/>
    </row>
    <row r="234" spans="6:7" ht="12.75">
      <c r="F234" s="56"/>
      <c r="G234" s="56"/>
    </row>
    <row r="235" spans="6:7" ht="12.75">
      <c r="F235" s="56"/>
      <c r="G235" s="56"/>
    </row>
    <row r="236" spans="6:7" ht="12.75">
      <c r="F236" s="56"/>
      <c r="G236" s="56"/>
    </row>
    <row r="237" spans="6:7" ht="12.75">
      <c r="F237" s="56"/>
      <c r="G237" s="56"/>
    </row>
    <row r="238" spans="6:7" ht="12.75">
      <c r="F238" s="56"/>
      <c r="G238" s="56"/>
    </row>
    <row r="239" spans="6:7" ht="12.75">
      <c r="F239" s="56"/>
      <c r="G239" s="56"/>
    </row>
    <row r="240" spans="6:7" ht="12.75">
      <c r="F240" s="56"/>
      <c r="G240" s="56"/>
    </row>
    <row r="241" spans="6:7" ht="12.75">
      <c r="F241" s="56"/>
      <c r="G241" s="56"/>
    </row>
    <row r="242" spans="6:7" ht="12.75">
      <c r="F242" s="56"/>
      <c r="G242" s="56"/>
    </row>
    <row r="243" spans="6:7" ht="12.75">
      <c r="F243" s="56"/>
      <c r="G243" s="56"/>
    </row>
    <row r="244" spans="6:7" ht="12.75">
      <c r="F244" s="56"/>
      <c r="G244" s="56"/>
    </row>
    <row r="245" spans="6:7" ht="12.75">
      <c r="F245" s="56"/>
      <c r="G245" s="56"/>
    </row>
    <row r="246" spans="6:7" ht="12.75">
      <c r="F246" s="56"/>
      <c r="G246" s="56"/>
    </row>
    <row r="247" spans="6:7" ht="12.75">
      <c r="F247" s="56"/>
      <c r="G247" s="56"/>
    </row>
    <row r="248" spans="6:7" ht="12.75">
      <c r="F248" s="56"/>
      <c r="G248" s="56"/>
    </row>
    <row r="249" spans="6:7" ht="12.75">
      <c r="F249" s="56"/>
      <c r="G249" s="56"/>
    </row>
    <row r="250" spans="6:7" ht="12.75">
      <c r="F250" s="56"/>
      <c r="G250" s="56"/>
    </row>
    <row r="251" spans="6:7" ht="12.75">
      <c r="F251" s="56"/>
      <c r="G251" s="56"/>
    </row>
    <row r="252" spans="6:7" ht="12.75">
      <c r="F252" s="56"/>
      <c r="G252" s="56"/>
    </row>
    <row r="253" spans="6:7" ht="12.75">
      <c r="F253" s="56"/>
      <c r="G253" s="56"/>
    </row>
    <row r="254" spans="6:7" ht="12.75">
      <c r="F254" s="56"/>
      <c r="G254" s="56"/>
    </row>
    <row r="255" spans="6:7" ht="12.75">
      <c r="F255" s="56"/>
      <c r="G255" s="56"/>
    </row>
    <row r="256" spans="6:7" ht="12.75">
      <c r="F256" s="56"/>
      <c r="G256" s="56"/>
    </row>
    <row r="257" spans="6:7" ht="12.75">
      <c r="F257" s="56"/>
      <c r="G257" s="56"/>
    </row>
    <row r="258" spans="6:7" ht="12.75">
      <c r="F258" s="56"/>
      <c r="G258" s="56"/>
    </row>
    <row r="259" spans="6:7" ht="12.75">
      <c r="F259" s="56"/>
      <c r="G259" s="56"/>
    </row>
    <row r="260" spans="6:7" ht="12.75">
      <c r="F260" s="56"/>
      <c r="G260" s="56"/>
    </row>
    <row r="261" spans="6:7" ht="12.75">
      <c r="F261" s="56"/>
      <c r="G261" s="56"/>
    </row>
    <row r="262" spans="6:7" ht="12.75">
      <c r="F262" s="56"/>
      <c r="G262" s="56"/>
    </row>
    <row r="263" spans="6:7" ht="12.75">
      <c r="F263" s="56"/>
      <c r="G263" s="56"/>
    </row>
    <row r="264" spans="6:7" ht="12.75">
      <c r="F264" s="56"/>
      <c r="G264" s="56"/>
    </row>
    <row r="265" spans="6:7" ht="12.75">
      <c r="F265" s="56"/>
      <c r="G265" s="56"/>
    </row>
    <row r="266" spans="6:7" ht="12.75">
      <c r="F266" s="56"/>
      <c r="G266" s="56"/>
    </row>
    <row r="267" spans="6:7" ht="12.75">
      <c r="F267" s="56"/>
      <c r="G267" s="56"/>
    </row>
    <row r="268" spans="6:7" ht="12.75">
      <c r="F268" s="56"/>
      <c r="G268" s="56"/>
    </row>
    <row r="269" spans="6:7" ht="12.75">
      <c r="F269" s="56"/>
      <c r="G269" s="56"/>
    </row>
    <row r="270" spans="6:7" ht="12.75">
      <c r="F270" s="56"/>
      <c r="G270" s="56"/>
    </row>
    <row r="271" spans="6:7" ht="12.75">
      <c r="F271" s="56"/>
      <c r="G271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8"/>
  <sheetViews>
    <sheetView workbookViewId="0" topLeftCell="A1">
      <selection activeCell="C39" sqref="C39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25" customWidth="1"/>
    <col min="5" max="5" width="8.7109375" style="25" customWidth="1"/>
    <col min="6" max="6" width="8.7109375" style="23" customWidth="1"/>
    <col min="7" max="7" width="20.7109375" style="25" customWidth="1"/>
    <col min="8" max="8" width="12.7109375" style="25" customWidth="1"/>
    <col min="9" max="10" width="12.7109375" style="102" customWidth="1"/>
    <col min="11" max="16384" width="9.140625" style="19" customWidth="1"/>
  </cols>
  <sheetData>
    <row r="1" spans="1:10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</row>
    <row r="2" spans="1:10" ht="29.25" customHeight="1" thickBot="1">
      <c r="A2" s="22"/>
      <c r="B2" s="20"/>
      <c r="C2" s="20" t="s">
        <v>596</v>
      </c>
      <c r="D2" s="19"/>
      <c r="F2" s="25"/>
      <c r="G2" s="23"/>
      <c r="H2" s="24"/>
      <c r="I2" s="101"/>
      <c r="J2" s="101"/>
    </row>
    <row r="3" spans="1:10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</row>
    <row r="4" spans="1:10" ht="12.75">
      <c r="A4" s="51" t="s">
        <v>636</v>
      </c>
      <c r="B4" s="33" t="s">
        <v>626</v>
      </c>
      <c r="C4" s="33" t="s">
        <v>80</v>
      </c>
      <c r="D4" s="33" t="s">
        <v>164</v>
      </c>
      <c r="E4" s="40">
        <v>23</v>
      </c>
      <c r="F4" s="40">
        <f aca="true" t="shared" si="0" ref="F4:F11">(E4*20%)+E4</f>
        <v>27.6</v>
      </c>
      <c r="G4" s="38" t="s">
        <v>249</v>
      </c>
      <c r="H4" s="40">
        <v>6554</v>
      </c>
      <c r="I4" s="68"/>
      <c r="J4" s="138"/>
    </row>
    <row r="5" spans="1:10" ht="12.75">
      <c r="A5" s="51" t="s">
        <v>636</v>
      </c>
      <c r="B5" s="33" t="s">
        <v>626</v>
      </c>
      <c r="C5" s="33" t="s">
        <v>81</v>
      </c>
      <c r="D5" s="33" t="s">
        <v>165</v>
      </c>
      <c r="E5" s="40">
        <v>292</v>
      </c>
      <c r="F5" s="40">
        <f t="shared" si="0"/>
        <v>350.4</v>
      </c>
      <c r="G5" s="38" t="s">
        <v>250</v>
      </c>
      <c r="H5" s="40">
        <v>4076</v>
      </c>
      <c r="I5" s="68"/>
      <c r="J5" s="138"/>
    </row>
    <row r="6" spans="1:10" ht="12.75">
      <c r="A6" s="51" t="s">
        <v>636</v>
      </c>
      <c r="B6" s="33" t="s">
        <v>626</v>
      </c>
      <c r="C6" s="33" t="s">
        <v>82</v>
      </c>
      <c r="D6" s="33" t="s">
        <v>166</v>
      </c>
      <c r="E6" s="40">
        <v>77</v>
      </c>
      <c r="F6" s="40">
        <f t="shared" si="0"/>
        <v>92.4</v>
      </c>
      <c r="G6" s="38" t="s">
        <v>251</v>
      </c>
      <c r="H6" s="40">
        <v>14983</v>
      </c>
      <c r="I6" s="68"/>
      <c r="J6" s="138"/>
    </row>
    <row r="7" spans="1:10" ht="12.75">
      <c r="A7" s="51" t="s">
        <v>636</v>
      </c>
      <c r="B7" s="33" t="s">
        <v>626</v>
      </c>
      <c r="C7" s="33" t="s">
        <v>84</v>
      </c>
      <c r="D7" s="33" t="s">
        <v>165</v>
      </c>
      <c r="E7" s="40">
        <v>132</v>
      </c>
      <c r="F7" s="40">
        <f t="shared" si="0"/>
        <v>158.4</v>
      </c>
      <c r="G7" s="38" t="s">
        <v>252</v>
      </c>
      <c r="H7" s="40">
        <v>12952</v>
      </c>
      <c r="I7" s="68"/>
      <c r="J7" s="138"/>
    </row>
    <row r="8" spans="1:10" ht="12.75">
      <c r="A8" s="51" t="s">
        <v>636</v>
      </c>
      <c r="B8" s="33" t="s">
        <v>626</v>
      </c>
      <c r="C8" s="33" t="s">
        <v>85</v>
      </c>
      <c r="D8" s="33" t="s">
        <v>164</v>
      </c>
      <c r="E8" s="40">
        <v>59</v>
      </c>
      <c r="F8" s="40">
        <f t="shared" si="0"/>
        <v>70.8</v>
      </c>
      <c r="G8" s="38" t="s">
        <v>253</v>
      </c>
      <c r="H8" s="40">
        <v>5420</v>
      </c>
      <c r="I8" s="68"/>
      <c r="J8" s="138"/>
    </row>
    <row r="9" spans="1:13" ht="12.75">
      <c r="A9" s="51" t="s">
        <v>636</v>
      </c>
      <c r="B9" s="33" t="s">
        <v>626</v>
      </c>
      <c r="C9" s="33" t="s">
        <v>86</v>
      </c>
      <c r="D9" s="33" t="s">
        <v>168</v>
      </c>
      <c r="E9" s="40">
        <v>33</v>
      </c>
      <c r="F9" s="40">
        <f t="shared" si="0"/>
        <v>39.6</v>
      </c>
      <c r="G9" s="38" t="s">
        <v>254</v>
      </c>
      <c r="H9" s="40">
        <v>7503</v>
      </c>
      <c r="I9" s="68"/>
      <c r="J9" s="138"/>
      <c r="M9" s="25">
        <f>E4+E5+E6+E7+E8+E9+E10+E11</f>
        <v>663</v>
      </c>
    </row>
    <row r="10" spans="1:10" ht="12.75">
      <c r="A10" s="51" t="s">
        <v>636</v>
      </c>
      <c r="B10" s="33" t="s">
        <v>626</v>
      </c>
      <c r="C10" s="33" t="s">
        <v>87</v>
      </c>
      <c r="D10" s="33" t="s">
        <v>166</v>
      </c>
      <c r="E10" s="40">
        <v>43</v>
      </c>
      <c r="F10" s="40">
        <f t="shared" si="0"/>
        <v>51.6</v>
      </c>
      <c r="G10" s="38" t="s">
        <v>255</v>
      </c>
      <c r="H10" s="40">
        <v>167328</v>
      </c>
      <c r="I10" s="68"/>
      <c r="J10" s="138"/>
    </row>
    <row r="11" spans="1:10" ht="12.75">
      <c r="A11" s="198" t="s">
        <v>636</v>
      </c>
      <c r="B11" s="111" t="s">
        <v>630</v>
      </c>
      <c r="C11" s="111" t="s">
        <v>83</v>
      </c>
      <c r="D11" s="111" t="s">
        <v>167</v>
      </c>
      <c r="E11" s="40">
        <v>4</v>
      </c>
      <c r="F11" s="40">
        <f t="shared" si="0"/>
        <v>4.8</v>
      </c>
      <c r="G11" s="38" t="s">
        <v>256</v>
      </c>
      <c r="H11" s="40">
        <v>6360</v>
      </c>
      <c r="I11" s="68"/>
      <c r="J11" s="138"/>
    </row>
    <row r="12" spans="1:10" ht="12.75">
      <c r="A12" s="51"/>
      <c r="B12" s="33"/>
      <c r="C12" s="33"/>
      <c r="D12" s="38"/>
      <c r="E12" s="33"/>
      <c r="F12" s="40"/>
      <c r="G12" s="38" t="s">
        <v>257</v>
      </c>
      <c r="H12" s="40">
        <v>30777</v>
      </c>
      <c r="I12" s="68"/>
      <c r="J12" s="138"/>
    </row>
    <row r="13" spans="1:10" ht="12.75">
      <c r="A13" s="51"/>
      <c r="B13" s="33"/>
      <c r="C13" s="33"/>
      <c r="D13" s="38"/>
      <c r="E13" s="33"/>
      <c r="F13" s="40"/>
      <c r="G13" s="38" t="s">
        <v>258</v>
      </c>
      <c r="H13" s="40">
        <v>4981</v>
      </c>
      <c r="I13" s="68"/>
      <c r="J13" s="138"/>
    </row>
    <row r="14" spans="1:10" ht="12.75">
      <c r="A14" s="51"/>
      <c r="B14" s="33"/>
      <c r="C14" s="33"/>
      <c r="D14" s="38"/>
      <c r="E14" s="33"/>
      <c r="F14" s="40"/>
      <c r="G14" s="38" t="s">
        <v>259</v>
      </c>
      <c r="H14" s="40">
        <v>11241</v>
      </c>
      <c r="I14" s="68"/>
      <c r="J14" s="138"/>
    </row>
    <row r="15" spans="1:10" ht="12.75">
      <c r="A15" s="51"/>
      <c r="B15" s="33"/>
      <c r="C15" s="33"/>
      <c r="D15" s="38"/>
      <c r="E15" s="33"/>
      <c r="F15" s="40"/>
      <c r="G15" s="38" t="s">
        <v>260</v>
      </c>
      <c r="H15" s="40">
        <v>14865</v>
      </c>
      <c r="I15" s="68"/>
      <c r="J15" s="138"/>
    </row>
    <row r="16" spans="1:10" ht="12.75">
      <c r="A16" s="51"/>
      <c r="B16" s="33"/>
      <c r="C16" s="33"/>
      <c r="D16" s="38"/>
      <c r="E16" s="33"/>
      <c r="F16" s="40"/>
      <c r="G16" s="38" t="s">
        <v>261</v>
      </c>
      <c r="H16" s="40">
        <v>30208</v>
      </c>
      <c r="I16" s="68"/>
      <c r="J16" s="138"/>
    </row>
    <row r="17" spans="1:10" ht="12.75">
      <c r="A17" s="51"/>
      <c r="B17" s="33"/>
      <c r="C17" s="33"/>
      <c r="D17" s="38"/>
      <c r="E17" s="33"/>
      <c r="F17" s="40"/>
      <c r="G17" s="38" t="s">
        <v>262</v>
      </c>
      <c r="H17" s="40">
        <v>32638</v>
      </c>
      <c r="I17" s="68"/>
      <c r="J17" s="138"/>
    </row>
    <row r="18" spans="1:10" ht="12.75">
      <c r="A18" s="51"/>
      <c r="B18" s="33"/>
      <c r="C18" s="33"/>
      <c r="D18" s="38"/>
      <c r="E18" s="33"/>
      <c r="F18" s="40"/>
      <c r="G18" s="38" t="s">
        <v>263</v>
      </c>
      <c r="H18" s="40">
        <v>3663</v>
      </c>
      <c r="I18" s="68"/>
      <c r="J18" s="138"/>
    </row>
    <row r="19" spans="1:10" ht="12.75">
      <c r="A19" s="51"/>
      <c r="B19" s="33"/>
      <c r="C19" s="33"/>
      <c r="D19" s="38"/>
      <c r="E19" s="33"/>
      <c r="F19" s="40"/>
      <c r="G19" s="38" t="s">
        <v>264</v>
      </c>
      <c r="H19" s="40">
        <v>48792</v>
      </c>
      <c r="I19" s="68"/>
      <c r="J19" s="138"/>
    </row>
    <row r="20" spans="1:10" ht="12.75">
      <c r="A20" s="51"/>
      <c r="B20" s="33"/>
      <c r="C20" s="33"/>
      <c r="D20" s="38"/>
      <c r="E20" s="33"/>
      <c r="F20" s="40"/>
      <c r="G20" s="38" t="s">
        <v>265</v>
      </c>
      <c r="H20" s="40">
        <v>7307</v>
      </c>
      <c r="I20" s="68"/>
      <c r="J20" s="138"/>
    </row>
    <row r="21" spans="1:10" ht="12.75">
      <c r="A21" s="51"/>
      <c r="B21" s="33"/>
      <c r="C21" s="33"/>
      <c r="D21" s="38"/>
      <c r="E21" s="33"/>
      <c r="F21" s="40"/>
      <c r="G21" s="38" t="s">
        <v>266</v>
      </c>
      <c r="H21" s="40">
        <v>13661</v>
      </c>
      <c r="I21" s="68"/>
      <c r="J21" s="138"/>
    </row>
    <row r="22" spans="1:10" ht="12.75">
      <c r="A22" s="51"/>
      <c r="B22" s="33"/>
      <c r="C22" s="33"/>
      <c r="D22" s="38"/>
      <c r="E22" s="33"/>
      <c r="F22" s="40"/>
      <c r="G22" s="38" t="s">
        <v>267</v>
      </c>
      <c r="H22" s="40">
        <v>13811</v>
      </c>
      <c r="I22" s="68"/>
      <c r="J22" s="138"/>
    </row>
    <row r="23" spans="1:10" ht="12.75">
      <c r="A23" s="51"/>
      <c r="B23" s="33"/>
      <c r="C23" s="33"/>
      <c r="D23" s="38"/>
      <c r="E23" s="33"/>
      <c r="F23" s="40"/>
      <c r="G23" s="38" t="s">
        <v>268</v>
      </c>
      <c r="H23" s="40">
        <v>3950</v>
      </c>
      <c r="I23" s="68"/>
      <c r="J23" s="138"/>
    </row>
    <row r="24" spans="1:10" s="20" customFormat="1" ht="12.75">
      <c r="A24" s="50"/>
      <c r="B24" s="32"/>
      <c r="C24" s="32" t="s">
        <v>814</v>
      </c>
      <c r="D24" s="34"/>
      <c r="E24" s="136">
        <f>SUM(E4:E23)</f>
        <v>663</v>
      </c>
      <c r="F24" s="60">
        <f>(E24*20%)+E24</f>
        <v>795.6</v>
      </c>
      <c r="G24" s="34"/>
      <c r="H24" s="117">
        <f>SUM(H4:H23)</f>
        <v>441070</v>
      </c>
      <c r="I24" s="69">
        <f>D26*H24</f>
        <v>891.8966397759137</v>
      </c>
      <c r="J24" s="122">
        <f>D27*H25</f>
        <v>526865.0589474365</v>
      </c>
    </row>
    <row r="25" spans="1:10" s="20" customFormat="1" ht="13.5" thickBot="1">
      <c r="A25" s="52"/>
      <c r="B25" s="43"/>
      <c r="C25" s="43" t="s">
        <v>815</v>
      </c>
      <c r="D25" s="44"/>
      <c r="E25" s="125">
        <v>663</v>
      </c>
      <c r="F25" s="46">
        <v>796</v>
      </c>
      <c r="G25" s="46"/>
      <c r="H25" s="137">
        <v>441070</v>
      </c>
      <c r="I25" s="54">
        <f>D26*H25</f>
        <v>891.8966397759137</v>
      </c>
      <c r="J25" s="110">
        <f>D27*H25</f>
        <v>526865.0589474365</v>
      </c>
    </row>
    <row r="26" spans="3:11" s="101" customFormat="1" ht="12.75">
      <c r="C26" s="101" t="s">
        <v>762</v>
      </c>
      <c r="D26" s="106">
        <v>0.00202212038854584</v>
      </c>
      <c r="E26" s="107"/>
      <c r="F26" s="107"/>
      <c r="G26" s="107"/>
      <c r="H26" s="128"/>
      <c r="I26" s="63"/>
      <c r="J26" s="107"/>
      <c r="K26" s="107"/>
    </row>
    <row r="27" spans="3:11" s="101" customFormat="1" ht="12.75">
      <c r="C27" s="101" t="s">
        <v>763</v>
      </c>
      <c r="D27" s="106">
        <v>1.1945157434136</v>
      </c>
      <c r="E27" s="107"/>
      <c r="F27" s="107"/>
      <c r="G27" s="107"/>
      <c r="H27" s="128"/>
      <c r="I27" s="103"/>
      <c r="J27" s="107"/>
      <c r="K27" s="107"/>
    </row>
    <row r="28" spans="3:11" s="101" customFormat="1" ht="12.75">
      <c r="C28" s="101" t="s">
        <v>766</v>
      </c>
      <c r="D28" s="106">
        <v>590.724345681818</v>
      </c>
      <c r="E28" s="107"/>
      <c r="F28" s="107"/>
      <c r="G28" s="107"/>
      <c r="H28" s="128"/>
      <c r="I28" s="103"/>
      <c r="J28" s="107"/>
      <c r="K28" s="107"/>
    </row>
    <row r="29" spans="3:10" s="59" customFormat="1" ht="12.75">
      <c r="C29" s="23"/>
      <c r="E29" s="66"/>
      <c r="F29" s="23"/>
      <c r="I29" s="139"/>
      <c r="J29" s="139"/>
    </row>
    <row r="30" spans="3:10" s="59" customFormat="1" ht="12.75">
      <c r="C30" s="23"/>
      <c r="E30" s="66"/>
      <c r="F30" s="23"/>
      <c r="I30" s="139"/>
      <c r="J30" s="139"/>
    </row>
    <row r="31" spans="3:10" s="59" customFormat="1" ht="12.75">
      <c r="C31" s="23"/>
      <c r="E31" s="66"/>
      <c r="F31" s="23"/>
      <c r="I31" s="139"/>
      <c r="J31" s="139"/>
    </row>
    <row r="32" spans="3:10" s="59" customFormat="1" ht="12.75">
      <c r="C32" s="23"/>
      <c r="E32" s="66"/>
      <c r="F32" s="23"/>
      <c r="I32" s="139"/>
      <c r="J32" s="139"/>
    </row>
    <row r="33" spans="2:10" s="59" customFormat="1" ht="12.75">
      <c r="B33" s="59" t="s">
        <v>848</v>
      </c>
      <c r="C33" s="23"/>
      <c r="E33" s="66"/>
      <c r="F33" s="23"/>
      <c r="I33" s="139"/>
      <c r="J33" s="139"/>
    </row>
    <row r="34" spans="3:10" s="59" customFormat="1" ht="12.75">
      <c r="C34" s="23"/>
      <c r="E34" s="66"/>
      <c r="F34" s="23"/>
      <c r="I34" s="139"/>
      <c r="J34" s="139"/>
    </row>
    <row r="35" spans="3:10" s="59" customFormat="1" ht="12.75">
      <c r="C35" s="23"/>
      <c r="E35" s="66"/>
      <c r="F35" s="23"/>
      <c r="I35" s="139"/>
      <c r="J35" s="139"/>
    </row>
    <row r="36" spans="3:10" s="59" customFormat="1" ht="12.75">
      <c r="C36" s="23"/>
      <c r="E36" s="66"/>
      <c r="F36" s="23"/>
      <c r="I36" s="139"/>
      <c r="J36" s="139"/>
    </row>
    <row r="37" spans="3:10" s="59" customFormat="1" ht="12.75">
      <c r="C37" s="23"/>
      <c r="E37" s="66"/>
      <c r="F37" s="23"/>
      <c r="I37" s="139"/>
      <c r="J37" s="139"/>
    </row>
    <row r="38" spans="3:10" s="59" customFormat="1" ht="12.75">
      <c r="C38" s="23"/>
      <c r="E38" s="66"/>
      <c r="F38" s="23"/>
      <c r="I38" s="139"/>
      <c r="J38" s="139"/>
    </row>
    <row r="39" spans="3:10" s="59" customFormat="1" ht="12.75">
      <c r="C39" s="23"/>
      <c r="E39" s="66"/>
      <c r="F39" s="23"/>
      <c r="I39" s="139"/>
      <c r="J39" s="139"/>
    </row>
    <row r="40" spans="3:10" s="59" customFormat="1" ht="12.75">
      <c r="C40" s="23"/>
      <c r="E40" s="66"/>
      <c r="F40" s="23"/>
      <c r="I40" s="139"/>
      <c r="J40" s="139"/>
    </row>
    <row r="41" spans="3:10" s="59" customFormat="1" ht="12.75">
      <c r="C41" s="23"/>
      <c r="E41" s="66"/>
      <c r="F41" s="23"/>
      <c r="I41" s="139"/>
      <c r="J41" s="139"/>
    </row>
    <row r="42" spans="3:10" s="59" customFormat="1" ht="12.75">
      <c r="C42" s="23"/>
      <c r="E42" s="66"/>
      <c r="F42" s="23"/>
      <c r="I42" s="139"/>
      <c r="J42" s="139"/>
    </row>
    <row r="43" spans="3:10" s="59" customFormat="1" ht="12.75">
      <c r="C43" s="23"/>
      <c r="E43" s="66"/>
      <c r="F43" s="23"/>
      <c r="I43" s="139"/>
      <c r="J43" s="139"/>
    </row>
    <row r="44" spans="3:10" s="59" customFormat="1" ht="12.75">
      <c r="C44" s="23"/>
      <c r="E44" s="66"/>
      <c r="F44" s="23"/>
      <c r="I44" s="139"/>
      <c r="J44" s="139"/>
    </row>
    <row r="186" spans="4:8" ht="12.75">
      <c r="D186" s="56"/>
      <c r="E186" s="56"/>
      <c r="H186" s="56"/>
    </row>
    <row r="187" spans="4:8" ht="12.75">
      <c r="D187" s="56"/>
      <c r="E187" s="56"/>
      <c r="H187" s="56"/>
    </row>
    <row r="188" spans="4:8" ht="12.75">
      <c r="D188" s="56"/>
      <c r="E188" s="56"/>
      <c r="H188" s="56"/>
    </row>
    <row r="189" spans="4:8" ht="12.75">
      <c r="D189" s="56"/>
      <c r="E189" s="56"/>
      <c r="H189" s="56"/>
    </row>
    <row r="190" spans="4:8" ht="12.75">
      <c r="D190" s="56"/>
      <c r="E190" s="56"/>
      <c r="H190" s="56"/>
    </row>
    <row r="191" spans="4:8" ht="12.75">
      <c r="D191" s="56"/>
      <c r="E191" s="56"/>
      <c r="H191" s="56"/>
    </row>
    <row r="192" spans="4:8" ht="12.75">
      <c r="D192" s="56"/>
      <c r="E192" s="56"/>
      <c r="H192" s="56"/>
    </row>
    <row r="193" spans="4:8" ht="12.75">
      <c r="D193" s="56"/>
      <c r="E193" s="56"/>
      <c r="H193" s="56"/>
    </row>
    <row r="194" spans="4:8" ht="12.75">
      <c r="D194" s="56"/>
      <c r="E194" s="56"/>
      <c r="H194" s="56"/>
    </row>
    <row r="195" spans="4:8" ht="12.75">
      <c r="D195" s="56"/>
      <c r="E195" s="56"/>
      <c r="H195" s="56"/>
    </row>
    <row r="196" spans="4:8" ht="12.75">
      <c r="D196" s="56"/>
      <c r="E196" s="56"/>
      <c r="H196" s="56"/>
    </row>
    <row r="197" spans="4:8" ht="12.75">
      <c r="D197" s="56"/>
      <c r="E197" s="56"/>
      <c r="H197" s="56"/>
    </row>
    <row r="198" spans="4:8" ht="12.75">
      <c r="D198" s="56"/>
      <c r="E198" s="56"/>
      <c r="H198" s="56"/>
    </row>
    <row r="199" spans="4:8" ht="12.75">
      <c r="D199" s="56"/>
      <c r="E199" s="56"/>
      <c r="H199" s="56"/>
    </row>
    <row r="200" spans="4:8" ht="12.75">
      <c r="D200" s="56"/>
      <c r="E200" s="56"/>
      <c r="H200" s="56"/>
    </row>
    <row r="201" spans="4:8" ht="12.75">
      <c r="D201" s="56"/>
      <c r="E201" s="56"/>
      <c r="H201" s="56"/>
    </row>
    <row r="202" spans="4:8" ht="12.75">
      <c r="D202" s="56"/>
      <c r="E202" s="56"/>
      <c r="H202" s="56"/>
    </row>
    <row r="203" spans="4:8" ht="12.75">
      <c r="D203" s="56"/>
      <c r="E203" s="56"/>
      <c r="H203" s="56"/>
    </row>
    <row r="204" spans="4:8" ht="12.75">
      <c r="D204" s="56"/>
      <c r="E204" s="56"/>
      <c r="H204" s="56"/>
    </row>
    <row r="205" spans="4:8" ht="12.75">
      <c r="D205" s="56"/>
      <c r="E205" s="56"/>
      <c r="H205" s="56"/>
    </row>
    <row r="206" spans="4:8" ht="12.75">
      <c r="D206" s="56"/>
      <c r="E206" s="56"/>
      <c r="H206" s="56"/>
    </row>
    <row r="207" spans="4:8" ht="12.75">
      <c r="D207" s="56"/>
      <c r="E207" s="56"/>
      <c r="H207" s="56"/>
    </row>
    <row r="208" spans="4:8" ht="12.75">
      <c r="D208" s="56"/>
      <c r="E208" s="56"/>
      <c r="H208" s="56"/>
    </row>
    <row r="209" spans="4:8" ht="12.75">
      <c r="D209" s="56"/>
      <c r="E209" s="56"/>
      <c r="H209" s="56"/>
    </row>
    <row r="210" spans="4:8" ht="12.75">
      <c r="D210" s="56"/>
      <c r="E210" s="56"/>
      <c r="H210" s="56"/>
    </row>
    <row r="211" spans="4:8" ht="12.75">
      <c r="D211" s="56"/>
      <c r="E211" s="56"/>
      <c r="H211" s="56"/>
    </row>
    <row r="212" spans="4:8" ht="12.75">
      <c r="D212" s="56"/>
      <c r="E212" s="56"/>
      <c r="H212" s="56"/>
    </row>
    <row r="213" spans="4:8" ht="12.75">
      <c r="D213" s="56"/>
      <c r="E213" s="56"/>
      <c r="H213" s="56"/>
    </row>
    <row r="214" spans="4:8" ht="12.75">
      <c r="D214" s="56"/>
      <c r="E214" s="56"/>
      <c r="H214" s="56"/>
    </row>
    <row r="215" spans="4:8" ht="12.75">
      <c r="D215" s="56"/>
      <c r="E215" s="56"/>
      <c r="H215" s="56"/>
    </row>
    <row r="216" spans="4:8" ht="12.75">
      <c r="D216" s="56"/>
      <c r="E216" s="56"/>
      <c r="H216" s="56"/>
    </row>
    <row r="217" spans="4:8" ht="12.75">
      <c r="D217" s="56"/>
      <c r="E217" s="56"/>
      <c r="H217" s="56"/>
    </row>
    <row r="218" spans="4:8" ht="12.75">
      <c r="D218" s="56"/>
      <c r="E218" s="56"/>
      <c r="H218" s="56"/>
    </row>
    <row r="219" spans="4:8" ht="12.75">
      <c r="D219" s="56"/>
      <c r="E219" s="56"/>
      <c r="H219" s="56"/>
    </row>
    <row r="220" spans="4:8" ht="12.75">
      <c r="D220" s="56"/>
      <c r="E220" s="56"/>
      <c r="H220" s="56"/>
    </row>
    <row r="221" spans="4:8" ht="12.75">
      <c r="D221" s="56"/>
      <c r="E221" s="56"/>
      <c r="H221" s="56"/>
    </row>
    <row r="222" spans="4:8" ht="12.75">
      <c r="D222" s="56"/>
      <c r="E222" s="56"/>
      <c r="H222" s="56"/>
    </row>
    <row r="223" spans="4:8" ht="12.75">
      <c r="D223" s="56"/>
      <c r="E223" s="56"/>
      <c r="H223" s="56"/>
    </row>
    <row r="224" spans="4:8" ht="12.75">
      <c r="D224" s="56"/>
      <c r="E224" s="56"/>
      <c r="H224" s="56"/>
    </row>
    <row r="225" spans="4:8" ht="12.75">
      <c r="D225" s="56"/>
      <c r="E225" s="56"/>
      <c r="H225" s="56"/>
    </row>
    <row r="226" spans="4:8" ht="12.75">
      <c r="D226" s="56"/>
      <c r="E226" s="56"/>
      <c r="H226" s="56"/>
    </row>
    <row r="227" spans="4:8" ht="12.75">
      <c r="D227" s="56"/>
      <c r="E227" s="56"/>
      <c r="H227" s="56"/>
    </row>
    <row r="228" spans="4:8" ht="12.75">
      <c r="D228" s="56"/>
      <c r="E228" s="56"/>
      <c r="H228" s="56"/>
    </row>
    <row r="229" spans="4:8" ht="12.75">
      <c r="D229" s="56"/>
      <c r="E229" s="56"/>
      <c r="H229" s="56"/>
    </row>
    <row r="230" spans="4:8" ht="12.75">
      <c r="D230" s="56"/>
      <c r="E230" s="56"/>
      <c r="H230" s="56"/>
    </row>
    <row r="231" spans="4:8" ht="12.75">
      <c r="D231" s="56"/>
      <c r="E231" s="56"/>
      <c r="H231" s="56"/>
    </row>
    <row r="232" spans="4:8" ht="12.75">
      <c r="D232" s="56"/>
      <c r="E232" s="56"/>
      <c r="H232" s="56"/>
    </row>
    <row r="233" spans="4:8" ht="12.75">
      <c r="D233" s="56"/>
      <c r="E233" s="56"/>
      <c r="H233" s="56"/>
    </row>
    <row r="234" spans="4:8" ht="12.75">
      <c r="D234" s="56"/>
      <c r="E234" s="56"/>
      <c r="H234" s="56"/>
    </row>
    <row r="235" spans="4:8" ht="12.75">
      <c r="D235" s="56"/>
      <c r="E235" s="56"/>
      <c r="H235" s="56"/>
    </row>
    <row r="236" spans="4:8" ht="12.75">
      <c r="D236" s="56"/>
      <c r="E236" s="56"/>
      <c r="H236" s="56"/>
    </row>
    <row r="237" spans="4:8" ht="12.75">
      <c r="D237" s="56"/>
      <c r="E237" s="56"/>
      <c r="H237" s="56"/>
    </row>
    <row r="238" spans="4:8" ht="12.75">
      <c r="D238" s="56"/>
      <c r="E238" s="56"/>
      <c r="H238" s="56"/>
    </row>
    <row r="239" spans="4:8" ht="12.75">
      <c r="D239" s="56"/>
      <c r="E239" s="56"/>
      <c r="H239" s="56"/>
    </row>
    <row r="240" spans="4:8" ht="12.75">
      <c r="D240" s="56"/>
      <c r="E240" s="56"/>
      <c r="H240" s="56"/>
    </row>
    <row r="241" spans="4:8" ht="12.75">
      <c r="D241" s="56"/>
      <c r="E241" s="56"/>
      <c r="H241" s="56"/>
    </row>
    <row r="242" spans="4:8" ht="12.75">
      <c r="D242" s="56"/>
      <c r="E242" s="56"/>
      <c r="H242" s="56"/>
    </row>
    <row r="243" spans="4:8" ht="12.75">
      <c r="D243" s="56"/>
      <c r="E243" s="56"/>
      <c r="H243" s="56"/>
    </row>
    <row r="244" spans="4:8" ht="12.75">
      <c r="D244" s="56"/>
      <c r="E244" s="56"/>
      <c r="H244" s="56"/>
    </row>
    <row r="245" spans="4:8" ht="12.75">
      <c r="D245" s="56"/>
      <c r="E245" s="56"/>
      <c r="H245" s="56"/>
    </row>
    <row r="246" spans="4:8" ht="12.75">
      <c r="D246" s="56"/>
      <c r="E246" s="56"/>
      <c r="H246" s="56"/>
    </row>
    <row r="247" spans="4:8" ht="12.75">
      <c r="D247" s="56"/>
      <c r="E247" s="56"/>
      <c r="H247" s="56"/>
    </row>
    <row r="248" spans="4:8" ht="12.75">
      <c r="D248" s="56"/>
      <c r="E248" s="56"/>
      <c r="H248" s="56"/>
    </row>
    <row r="249" spans="4:8" ht="12.75">
      <c r="D249" s="56"/>
      <c r="E249" s="56"/>
      <c r="H249" s="56"/>
    </row>
    <row r="250" spans="4:8" ht="12.75">
      <c r="D250" s="56"/>
      <c r="E250" s="56"/>
      <c r="H250" s="56"/>
    </row>
    <row r="251" spans="4:8" ht="12.75">
      <c r="D251" s="56"/>
      <c r="E251" s="56"/>
      <c r="H251" s="56"/>
    </row>
    <row r="252" spans="4:8" ht="12.75">
      <c r="D252" s="56"/>
      <c r="E252" s="56"/>
      <c r="H252" s="56"/>
    </row>
    <row r="253" spans="4:8" ht="12.75">
      <c r="D253" s="56"/>
      <c r="E253" s="56"/>
      <c r="H253" s="56"/>
    </row>
    <row r="254" spans="4:8" ht="12.75">
      <c r="D254" s="56"/>
      <c r="E254" s="56"/>
      <c r="H254" s="56"/>
    </row>
    <row r="255" spans="4:8" ht="12.75">
      <c r="D255" s="56"/>
      <c r="E255" s="56"/>
      <c r="H255" s="56"/>
    </row>
    <row r="256" spans="4:8" ht="12.75">
      <c r="D256" s="56"/>
      <c r="E256" s="56"/>
      <c r="H256" s="56"/>
    </row>
    <row r="257" spans="4:8" ht="12.75">
      <c r="D257" s="56"/>
      <c r="E257" s="56"/>
      <c r="H257" s="56"/>
    </row>
    <row r="258" spans="4:8" ht="12.75">
      <c r="D258" s="56"/>
      <c r="E258" s="56"/>
      <c r="H258" s="56"/>
    </row>
    <row r="259" spans="4:8" ht="12.75">
      <c r="D259" s="56"/>
      <c r="E259" s="56"/>
      <c r="H259" s="56"/>
    </row>
    <row r="260" spans="4:8" ht="12.75">
      <c r="D260" s="56"/>
      <c r="E260" s="56"/>
      <c r="H260" s="56"/>
    </row>
    <row r="261" spans="4:8" ht="12.75">
      <c r="D261" s="56"/>
      <c r="E261" s="56"/>
      <c r="H261" s="56"/>
    </row>
    <row r="262" spans="4:8" ht="12.75">
      <c r="D262" s="56"/>
      <c r="E262" s="56"/>
      <c r="H262" s="56"/>
    </row>
    <row r="263" spans="4:8" ht="12.75">
      <c r="D263" s="56"/>
      <c r="E263" s="56"/>
      <c r="H263" s="56"/>
    </row>
    <row r="264" spans="4:8" ht="12.75">
      <c r="D264" s="56"/>
      <c r="E264" s="56"/>
      <c r="H264" s="56"/>
    </row>
    <row r="265" spans="4:8" ht="12.75">
      <c r="D265" s="56"/>
      <c r="E265" s="56"/>
      <c r="H265" s="56"/>
    </row>
    <row r="266" spans="4:8" ht="12.75">
      <c r="D266" s="56"/>
      <c r="E266" s="56"/>
      <c r="H266" s="56"/>
    </row>
    <row r="267" spans="4:8" ht="12.75">
      <c r="D267" s="56"/>
      <c r="E267" s="56"/>
      <c r="H267" s="56"/>
    </row>
    <row r="268" spans="4:8" ht="12.75">
      <c r="D268" s="56"/>
      <c r="E268" s="56"/>
      <c r="H268" s="56"/>
    </row>
    <row r="269" spans="4:8" ht="12.75">
      <c r="D269" s="56"/>
      <c r="E269" s="56"/>
      <c r="H269" s="56"/>
    </row>
    <row r="270" spans="4:8" ht="12.75">
      <c r="D270" s="56"/>
      <c r="E270" s="56"/>
      <c r="H270" s="56"/>
    </row>
    <row r="271" spans="4:8" ht="12.75">
      <c r="D271" s="56"/>
      <c r="E271" s="56"/>
      <c r="H271" s="56"/>
    </row>
    <row r="272" spans="4:8" ht="12.75">
      <c r="D272" s="56"/>
      <c r="E272" s="56"/>
      <c r="H272" s="56"/>
    </row>
    <row r="273" spans="4:8" ht="12.75">
      <c r="D273" s="56"/>
      <c r="E273" s="56"/>
      <c r="H273" s="56"/>
    </row>
    <row r="274" spans="4:8" ht="12.75">
      <c r="D274" s="56"/>
      <c r="E274" s="56"/>
      <c r="H274" s="56"/>
    </row>
    <row r="275" spans="4:8" ht="12.75">
      <c r="D275" s="56"/>
      <c r="E275" s="56"/>
      <c r="H275" s="56"/>
    </row>
    <row r="276" spans="4:8" ht="12.75">
      <c r="D276" s="56"/>
      <c r="E276" s="56"/>
      <c r="H276" s="56"/>
    </row>
    <row r="277" spans="4:8" ht="12.75">
      <c r="D277" s="56"/>
      <c r="E277" s="56"/>
      <c r="H277" s="56"/>
    </row>
    <row r="278" spans="4:8" ht="12.75">
      <c r="D278" s="56"/>
      <c r="E278" s="56"/>
      <c r="H278" s="56"/>
    </row>
    <row r="279" spans="4:8" ht="12.75">
      <c r="D279" s="56"/>
      <c r="E279" s="56"/>
      <c r="H279" s="56"/>
    </row>
    <row r="280" spans="4:8" ht="12.75">
      <c r="D280" s="56"/>
      <c r="E280" s="56"/>
      <c r="H280" s="56"/>
    </row>
    <row r="281" spans="4:8" ht="12.75">
      <c r="D281" s="56"/>
      <c r="E281" s="56"/>
      <c r="H281" s="56"/>
    </row>
    <row r="282" spans="4:8" ht="12.75">
      <c r="D282" s="56"/>
      <c r="E282" s="56"/>
      <c r="H282" s="56"/>
    </row>
    <row r="283" spans="4:8" ht="12.75">
      <c r="D283" s="56"/>
      <c r="E283" s="56"/>
      <c r="H283" s="56"/>
    </row>
    <row r="284" spans="4:8" ht="12.75">
      <c r="D284" s="56"/>
      <c r="E284" s="56"/>
      <c r="H284" s="56"/>
    </row>
    <row r="285" spans="4:8" ht="12.75">
      <c r="D285" s="56"/>
      <c r="E285" s="56"/>
      <c r="H285" s="56"/>
    </row>
    <row r="286" spans="4:8" ht="12.75">
      <c r="D286" s="56"/>
      <c r="E286" s="56"/>
      <c r="H286" s="56"/>
    </row>
    <row r="287" spans="4:8" ht="12.75">
      <c r="D287" s="56"/>
      <c r="E287" s="56"/>
      <c r="H287" s="56"/>
    </row>
    <row r="288" spans="4:8" ht="12.75">
      <c r="D288" s="56"/>
      <c r="E288" s="56"/>
      <c r="H288" s="56"/>
    </row>
    <row r="289" spans="4:8" ht="12.75">
      <c r="D289" s="56"/>
      <c r="E289" s="56"/>
      <c r="H289" s="56"/>
    </row>
    <row r="290" spans="4:8" ht="12.75">
      <c r="D290" s="56"/>
      <c r="E290" s="56"/>
      <c r="H290" s="56"/>
    </row>
    <row r="291" spans="4:8" ht="12.75">
      <c r="D291" s="56"/>
      <c r="E291" s="56"/>
      <c r="H291" s="56"/>
    </row>
    <row r="292" spans="4:8" ht="12.75">
      <c r="D292" s="56"/>
      <c r="E292" s="56"/>
      <c r="H292" s="56"/>
    </row>
    <row r="293" spans="4:8" ht="12.75">
      <c r="D293" s="56"/>
      <c r="E293" s="56"/>
      <c r="H293" s="56"/>
    </row>
    <row r="294" spans="4:8" ht="12.75">
      <c r="D294" s="56"/>
      <c r="E294" s="56"/>
      <c r="H294" s="56"/>
    </row>
    <row r="295" spans="4:8" ht="12.75">
      <c r="D295" s="56"/>
      <c r="E295" s="56"/>
      <c r="H295" s="56"/>
    </row>
    <row r="296" spans="4:8" ht="12.75">
      <c r="D296" s="56"/>
      <c r="E296" s="56"/>
      <c r="H296" s="56"/>
    </row>
    <row r="297" spans="4:8" ht="12.75">
      <c r="D297" s="56"/>
      <c r="E297" s="56"/>
      <c r="H297" s="56"/>
    </row>
    <row r="298" spans="4:8" ht="12.75">
      <c r="D298" s="56"/>
      <c r="E298" s="56"/>
      <c r="H298" s="56"/>
    </row>
    <row r="299" spans="4:8" ht="12.75">
      <c r="D299" s="56"/>
      <c r="E299" s="56"/>
      <c r="H299" s="56"/>
    </row>
    <row r="300" spans="4:8" ht="12.75">
      <c r="D300" s="56"/>
      <c r="E300" s="56"/>
      <c r="H300" s="56"/>
    </row>
    <row r="301" spans="4:8" ht="12.75">
      <c r="D301" s="56"/>
      <c r="E301" s="56"/>
      <c r="H301" s="56"/>
    </row>
    <row r="302" spans="4:8" ht="12.75">
      <c r="D302" s="56"/>
      <c r="E302" s="56"/>
      <c r="H302" s="56"/>
    </row>
    <row r="303" spans="4:8" ht="12.75">
      <c r="D303" s="56"/>
      <c r="E303" s="56"/>
      <c r="H303" s="56"/>
    </row>
    <row r="304" spans="4:8" ht="12.75">
      <c r="D304" s="56"/>
      <c r="E304" s="56"/>
      <c r="H304" s="56"/>
    </row>
    <row r="305" spans="4:8" ht="12.75">
      <c r="D305" s="56"/>
      <c r="E305" s="56"/>
      <c r="H305" s="56"/>
    </row>
    <row r="306" spans="4:8" ht="12.75">
      <c r="D306" s="56"/>
      <c r="E306" s="56"/>
      <c r="H306" s="56"/>
    </row>
    <row r="307" spans="4:8" ht="12.75">
      <c r="D307" s="56"/>
      <c r="E307" s="56"/>
      <c r="H307" s="56"/>
    </row>
    <row r="308" spans="4:8" ht="12.75">
      <c r="D308" s="56"/>
      <c r="E308" s="56"/>
      <c r="H308" s="56"/>
    </row>
    <row r="309" spans="4:8" ht="12.75">
      <c r="D309" s="56"/>
      <c r="E309" s="56"/>
      <c r="H309" s="56"/>
    </row>
    <row r="310" spans="4:8" ht="12.75">
      <c r="D310" s="56"/>
      <c r="E310" s="56"/>
      <c r="H310" s="56"/>
    </row>
    <row r="311" spans="4:8" ht="12.75">
      <c r="D311" s="56"/>
      <c r="E311" s="56"/>
      <c r="H311" s="56"/>
    </row>
    <row r="312" spans="4:8" ht="12.75">
      <c r="D312" s="56"/>
      <c r="E312" s="56"/>
      <c r="H312" s="56"/>
    </row>
    <row r="313" spans="4:8" ht="12.75">
      <c r="D313" s="56"/>
      <c r="E313" s="56"/>
      <c r="H313" s="56"/>
    </row>
    <row r="314" spans="4:8" ht="12.75">
      <c r="D314" s="56"/>
      <c r="E314" s="56"/>
      <c r="H314" s="56"/>
    </row>
    <row r="315" spans="4:8" ht="12.75">
      <c r="D315" s="56"/>
      <c r="E315" s="56"/>
      <c r="H315" s="56"/>
    </row>
    <row r="316" spans="4:8" ht="12.75">
      <c r="D316" s="56"/>
      <c r="E316" s="56"/>
      <c r="H316" s="56"/>
    </row>
    <row r="317" spans="4:8" ht="12.75">
      <c r="D317" s="56"/>
      <c r="E317" s="56"/>
      <c r="H317" s="56"/>
    </row>
    <row r="318" spans="4:8" ht="12.75">
      <c r="D318" s="56"/>
      <c r="E318" s="56"/>
      <c r="H318" s="56"/>
    </row>
    <row r="319" spans="4:8" ht="12.75">
      <c r="D319" s="56"/>
      <c r="E319" s="56"/>
      <c r="H319" s="56"/>
    </row>
    <row r="320" spans="4:8" ht="12.75">
      <c r="D320" s="56"/>
      <c r="E320" s="56"/>
      <c r="H320" s="56"/>
    </row>
    <row r="321" spans="4:8" ht="12.75">
      <c r="D321" s="56"/>
      <c r="E321" s="56"/>
      <c r="H321" s="56"/>
    </row>
    <row r="322" spans="4:8" ht="12.75">
      <c r="D322" s="56"/>
      <c r="E322" s="56"/>
      <c r="H322" s="56"/>
    </row>
    <row r="323" spans="4:8" ht="12.75">
      <c r="D323" s="56"/>
      <c r="E323" s="56"/>
      <c r="H323" s="56"/>
    </row>
    <row r="324" spans="4:8" ht="12.75">
      <c r="D324" s="56"/>
      <c r="E324" s="56"/>
      <c r="H324" s="56"/>
    </row>
    <row r="325" spans="4:8" ht="12.75">
      <c r="D325" s="56"/>
      <c r="E325" s="56"/>
      <c r="H325" s="56"/>
    </row>
    <row r="326" spans="4:8" ht="12.75">
      <c r="D326" s="56"/>
      <c r="E326" s="56"/>
      <c r="H326" s="56"/>
    </row>
    <row r="327" spans="4:8" ht="12.75">
      <c r="D327" s="56"/>
      <c r="E327" s="56"/>
      <c r="H327" s="56"/>
    </row>
    <row r="328" spans="4:8" ht="12.75">
      <c r="D328" s="56"/>
      <c r="E328" s="56"/>
      <c r="H328" s="56"/>
    </row>
    <row r="329" spans="4:8" ht="12.75">
      <c r="D329" s="56"/>
      <c r="E329" s="56"/>
      <c r="H329" s="56"/>
    </row>
    <row r="330" spans="4:8" ht="12.75">
      <c r="D330" s="56"/>
      <c r="E330" s="56"/>
      <c r="H330" s="56"/>
    </row>
    <row r="331" spans="4:8" ht="12.75">
      <c r="D331" s="56"/>
      <c r="E331" s="56"/>
      <c r="H331" s="56"/>
    </row>
    <row r="332" spans="4:8" ht="12.75">
      <c r="D332" s="56"/>
      <c r="E332" s="56"/>
      <c r="H332" s="56"/>
    </row>
    <row r="333" spans="4:8" ht="12.75">
      <c r="D333" s="56"/>
      <c r="E333" s="56"/>
      <c r="H333" s="56"/>
    </row>
    <row r="334" spans="4:8" ht="12.75">
      <c r="D334" s="56"/>
      <c r="E334" s="56"/>
      <c r="H334" s="56"/>
    </row>
    <row r="335" spans="4:8" ht="12.75">
      <c r="D335" s="56"/>
      <c r="E335" s="56"/>
      <c r="H335" s="56"/>
    </row>
    <row r="336" spans="4:8" ht="12.75">
      <c r="D336" s="56"/>
      <c r="E336" s="56"/>
      <c r="H336" s="56"/>
    </row>
    <row r="337" spans="4:8" ht="12.75">
      <c r="D337" s="56"/>
      <c r="E337" s="56"/>
      <c r="H337" s="56"/>
    </row>
    <row r="338" spans="4:8" ht="12.75">
      <c r="D338" s="56"/>
      <c r="E338" s="56"/>
      <c r="H338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0"/>
  <sheetViews>
    <sheetView workbookViewId="0" topLeftCell="A1">
      <selection activeCell="G22" sqref="G22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47" customWidth="1"/>
    <col min="5" max="6" width="8.7109375" style="19" customWidth="1"/>
    <col min="7" max="7" width="20.7109375" style="25" customWidth="1"/>
    <col min="8" max="8" width="12.7109375" style="25" customWidth="1"/>
    <col min="9" max="10" width="12.7109375" style="102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841</v>
      </c>
      <c r="D2" s="19"/>
      <c r="E2" s="25"/>
      <c r="F2" s="25"/>
      <c r="G2" s="23"/>
      <c r="H2" s="24"/>
    </row>
    <row r="3" spans="1:12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  <c r="L3" s="128"/>
    </row>
    <row r="4" spans="1:10" ht="12.75">
      <c r="A4" s="51" t="s">
        <v>637</v>
      </c>
      <c r="B4" s="33" t="s">
        <v>626</v>
      </c>
      <c r="C4" s="33" t="s">
        <v>24</v>
      </c>
      <c r="D4" s="33" t="s">
        <v>129</v>
      </c>
      <c r="E4" s="40">
        <v>73</v>
      </c>
      <c r="F4" s="40">
        <f aca="true" t="shared" si="0" ref="F4:F9">(E4*20%)+E4</f>
        <v>87.6</v>
      </c>
      <c r="G4" s="38" t="s">
        <v>269</v>
      </c>
      <c r="H4" s="40">
        <v>7351</v>
      </c>
      <c r="I4" s="111"/>
      <c r="J4" s="109"/>
    </row>
    <row r="5" spans="1:10" ht="12.75">
      <c r="A5" s="51" t="s">
        <v>637</v>
      </c>
      <c r="B5" s="33" t="s">
        <v>626</v>
      </c>
      <c r="C5" s="33" t="s">
        <v>27</v>
      </c>
      <c r="D5" s="33" t="s">
        <v>132</v>
      </c>
      <c r="E5" s="40">
        <v>51</v>
      </c>
      <c r="F5" s="40">
        <f t="shared" si="0"/>
        <v>61.2</v>
      </c>
      <c r="G5" s="38" t="s">
        <v>270</v>
      </c>
      <c r="H5" s="40">
        <v>15880</v>
      </c>
      <c r="I5" s="111"/>
      <c r="J5" s="109"/>
    </row>
    <row r="6" spans="1:10" ht="12.75">
      <c r="A6" s="51" t="s">
        <v>637</v>
      </c>
      <c r="B6" s="33" t="s">
        <v>626</v>
      </c>
      <c r="C6" s="33" t="s">
        <v>28</v>
      </c>
      <c r="D6" s="33" t="s">
        <v>132</v>
      </c>
      <c r="E6" s="40">
        <v>81</v>
      </c>
      <c r="F6" s="40">
        <f t="shared" si="0"/>
        <v>97.2</v>
      </c>
      <c r="G6" s="38" t="s">
        <v>271</v>
      </c>
      <c r="H6" s="40">
        <v>18040</v>
      </c>
      <c r="I6" s="111"/>
      <c r="J6" s="109"/>
    </row>
    <row r="7" spans="1:10" ht="12.75">
      <c r="A7" s="198" t="s">
        <v>637</v>
      </c>
      <c r="B7" s="111" t="s">
        <v>630</v>
      </c>
      <c r="C7" s="111" t="s">
        <v>21</v>
      </c>
      <c r="D7" s="111" t="s">
        <v>126</v>
      </c>
      <c r="E7" s="68">
        <v>5</v>
      </c>
      <c r="F7" s="68">
        <f t="shared" si="0"/>
        <v>6</v>
      </c>
      <c r="G7" s="38" t="s">
        <v>272</v>
      </c>
      <c r="H7" s="40">
        <v>13669</v>
      </c>
      <c r="I7" s="111"/>
      <c r="J7" s="109"/>
    </row>
    <row r="8" spans="1:10" ht="12.75">
      <c r="A8" s="198" t="s">
        <v>637</v>
      </c>
      <c r="B8" s="111" t="s">
        <v>630</v>
      </c>
      <c r="C8" s="111" t="s">
        <v>22</v>
      </c>
      <c r="D8" s="111" t="s">
        <v>127</v>
      </c>
      <c r="E8" s="68">
        <v>12</v>
      </c>
      <c r="F8" s="68">
        <f t="shared" si="0"/>
        <v>14.4</v>
      </c>
      <c r="G8" s="38" t="s">
        <v>273</v>
      </c>
      <c r="H8" s="40">
        <v>5434</v>
      </c>
      <c r="I8" s="111"/>
      <c r="J8" s="109"/>
    </row>
    <row r="9" spans="1:10" ht="12.75">
      <c r="A9" s="198" t="s">
        <v>637</v>
      </c>
      <c r="B9" s="111" t="s">
        <v>630</v>
      </c>
      <c r="C9" s="111" t="s">
        <v>23</v>
      </c>
      <c r="D9" s="111" t="s">
        <v>128</v>
      </c>
      <c r="E9" s="68">
        <v>38</v>
      </c>
      <c r="F9" s="68">
        <f t="shared" si="0"/>
        <v>45.6</v>
      </c>
      <c r="G9" s="38" t="s">
        <v>274</v>
      </c>
      <c r="H9" s="40">
        <v>6913</v>
      </c>
      <c r="I9" s="111"/>
      <c r="J9" s="109"/>
    </row>
    <row r="10" spans="1:10" ht="12.75">
      <c r="A10" s="51"/>
      <c r="B10" s="33"/>
      <c r="C10" s="33"/>
      <c r="D10" s="33"/>
      <c r="E10" s="40"/>
      <c r="F10" s="40"/>
      <c r="G10" s="38" t="s">
        <v>275</v>
      </c>
      <c r="H10" s="40">
        <v>4020</v>
      </c>
      <c r="I10" s="111"/>
      <c r="J10" s="109"/>
    </row>
    <row r="11" spans="1:10" ht="12.75">
      <c r="A11" s="51"/>
      <c r="B11" s="33"/>
      <c r="C11" s="33"/>
      <c r="D11" s="33"/>
      <c r="E11" s="40"/>
      <c r="F11" s="40"/>
      <c r="G11" s="38" t="s">
        <v>276</v>
      </c>
      <c r="H11" s="40">
        <v>41257</v>
      </c>
      <c r="I11" s="111"/>
      <c r="J11" s="109"/>
    </row>
    <row r="12" spans="1:10" ht="12.75">
      <c r="A12" s="51"/>
      <c r="B12" s="33"/>
      <c r="C12" s="33"/>
      <c r="D12" s="33"/>
      <c r="E12" s="40"/>
      <c r="F12" s="40"/>
      <c r="G12" s="38" t="s">
        <v>277</v>
      </c>
      <c r="H12" s="40">
        <v>52735</v>
      </c>
      <c r="I12" s="111"/>
      <c r="J12" s="109"/>
    </row>
    <row r="13" spans="1:10" s="101" customFormat="1" ht="12.75">
      <c r="A13" s="140"/>
      <c r="B13" s="118"/>
      <c r="C13" s="32" t="s">
        <v>816</v>
      </c>
      <c r="D13" s="32"/>
      <c r="E13" s="60">
        <f>SUM(E4:E12)</f>
        <v>260</v>
      </c>
      <c r="F13" s="60">
        <f>(E13*20%)+E13</f>
        <v>312</v>
      </c>
      <c r="G13" s="34"/>
      <c r="H13" s="60">
        <f>SUM(H4:H12)</f>
        <v>165299</v>
      </c>
      <c r="I13" s="69">
        <f>D15*H13</f>
        <v>334.2544781062388</v>
      </c>
      <c r="J13" s="142">
        <f>D16*H13</f>
        <v>197452.25787052466</v>
      </c>
    </row>
    <row r="14" spans="1:10" s="101" customFormat="1" ht="13.5" thickBot="1">
      <c r="A14" s="141"/>
      <c r="B14" s="126"/>
      <c r="C14" s="43" t="s">
        <v>817</v>
      </c>
      <c r="D14" s="43"/>
      <c r="E14" s="46">
        <v>260</v>
      </c>
      <c r="F14" s="46">
        <v>312</v>
      </c>
      <c r="G14" s="44"/>
      <c r="H14" s="46">
        <v>165299</v>
      </c>
      <c r="I14" s="54">
        <f>D15*H14</f>
        <v>334.2544781062388</v>
      </c>
      <c r="J14" s="143">
        <f>D16*H14</f>
        <v>197452.25787052466</v>
      </c>
    </row>
    <row r="15" spans="3:11" s="101" customFormat="1" ht="12.75">
      <c r="C15" s="101" t="s">
        <v>762</v>
      </c>
      <c r="D15" s="106">
        <v>0.00202212038854584</v>
      </c>
      <c r="E15" s="107"/>
      <c r="F15" s="107"/>
      <c r="G15" s="107"/>
      <c r="H15" s="128"/>
      <c r="I15" s="63"/>
      <c r="J15" s="107"/>
      <c r="K15" s="107"/>
    </row>
    <row r="16" spans="3:11" s="101" customFormat="1" ht="12.75">
      <c r="C16" s="101" t="s">
        <v>763</v>
      </c>
      <c r="D16" s="106">
        <v>1.1945157434136</v>
      </c>
      <c r="E16" s="107"/>
      <c r="F16" s="107"/>
      <c r="G16" s="107"/>
      <c r="H16" s="128"/>
      <c r="I16" s="103"/>
      <c r="J16" s="107"/>
      <c r="K16" s="107"/>
    </row>
    <row r="17" spans="3:11" s="101" customFormat="1" ht="12.75">
      <c r="C17" s="101" t="s">
        <v>766</v>
      </c>
      <c r="D17" s="106">
        <v>590.724345681818</v>
      </c>
      <c r="E17" s="107"/>
      <c r="F17" s="107"/>
      <c r="G17" s="107"/>
      <c r="H17" s="128"/>
      <c r="I17" s="103"/>
      <c r="J17" s="107"/>
      <c r="K17" s="107"/>
    </row>
    <row r="21" spans="1:8" ht="12.75">
      <c r="A21" s="20" t="s">
        <v>848</v>
      </c>
      <c r="G21" s="56"/>
      <c r="H21" s="56"/>
    </row>
    <row r="22" spans="7:8" ht="12.75">
      <c r="G22" s="56"/>
      <c r="H22" s="56"/>
    </row>
    <row r="23" spans="7:8" ht="12.75">
      <c r="G23" s="56"/>
      <c r="H23" s="56"/>
    </row>
    <row r="24" spans="7:8" ht="12.75">
      <c r="G24" s="56"/>
      <c r="H24" s="56"/>
    </row>
    <row r="25" spans="7:8" ht="12.75">
      <c r="G25" s="56"/>
      <c r="H25" s="56"/>
    </row>
    <row r="26" spans="7:8" ht="12.75">
      <c r="G26" s="56"/>
      <c r="H26" s="56"/>
    </row>
    <row r="27" spans="7:8" ht="12.75">
      <c r="G27" s="56"/>
      <c r="H27" s="56"/>
    </row>
    <row r="28" spans="7:8" ht="12.75">
      <c r="G28" s="56"/>
      <c r="H28" s="56"/>
    </row>
    <row r="29" spans="7:8" ht="12.75">
      <c r="G29" s="56"/>
      <c r="H29" s="56"/>
    </row>
    <row r="30" spans="7:8" ht="12.75">
      <c r="G30" s="56"/>
      <c r="H30" s="56"/>
    </row>
    <row r="31" spans="7:8" ht="12.75">
      <c r="G31" s="56"/>
      <c r="H31" s="56"/>
    </row>
    <row r="32" spans="7:8" ht="12.75">
      <c r="G32" s="56"/>
      <c r="H32" s="56"/>
    </row>
    <row r="33" spans="7:8" ht="12.75">
      <c r="G33" s="56"/>
      <c r="H33" s="56"/>
    </row>
    <row r="34" spans="7:8" ht="12.75">
      <c r="G34" s="56"/>
      <c r="H34" s="56"/>
    </row>
    <row r="35" spans="7:8" ht="12.75">
      <c r="G35" s="56"/>
      <c r="H35" s="56"/>
    </row>
    <row r="36" spans="7:8" ht="12.75">
      <c r="G36" s="56"/>
      <c r="H36" s="56"/>
    </row>
    <row r="37" spans="7:8" ht="12.75">
      <c r="G37" s="56"/>
      <c r="H37" s="56"/>
    </row>
    <row r="38" spans="7:8" ht="12.75">
      <c r="G38" s="56"/>
      <c r="H38" s="56"/>
    </row>
    <row r="39" spans="7:8" ht="12.75">
      <c r="G39" s="56"/>
      <c r="H39" s="56"/>
    </row>
    <row r="40" spans="7:8" ht="12.75">
      <c r="G40" s="56"/>
      <c r="H40" s="56"/>
    </row>
    <row r="41" spans="7:8" ht="12.75">
      <c r="G41" s="56"/>
      <c r="H41" s="56"/>
    </row>
    <row r="42" spans="7:8" ht="12.75">
      <c r="G42" s="56"/>
      <c r="H42" s="56"/>
    </row>
    <row r="43" spans="7:8" ht="12.75">
      <c r="G43" s="56"/>
      <c r="H43" s="56"/>
    </row>
    <row r="44" spans="7:8" ht="12.75">
      <c r="G44" s="56"/>
      <c r="H44" s="56"/>
    </row>
    <row r="45" spans="7:8" ht="12.75">
      <c r="G45" s="56"/>
      <c r="H45" s="56"/>
    </row>
    <row r="46" spans="7:8" ht="12.75">
      <c r="G46" s="56"/>
      <c r="H46" s="56"/>
    </row>
    <row r="47" spans="7:8" ht="12.75">
      <c r="G47" s="56"/>
      <c r="H47" s="56"/>
    </row>
    <row r="48" spans="7:8" ht="12.75">
      <c r="G48" s="56"/>
      <c r="H48" s="56"/>
    </row>
    <row r="49" spans="7:8" ht="12.75">
      <c r="G49" s="56"/>
      <c r="H49" s="56"/>
    </row>
    <row r="50" spans="7:8" ht="12.75">
      <c r="G50" s="56"/>
      <c r="H50" s="56"/>
    </row>
    <row r="51" spans="7:8" ht="12.75">
      <c r="G51" s="56"/>
      <c r="H51" s="56"/>
    </row>
    <row r="52" spans="7:8" ht="12.75">
      <c r="G52" s="56"/>
      <c r="H52" s="56"/>
    </row>
    <row r="53" spans="7:8" ht="12.75">
      <c r="G53" s="56"/>
      <c r="H53" s="56"/>
    </row>
    <row r="54" spans="7:8" ht="12.75">
      <c r="G54" s="56"/>
      <c r="H54" s="56"/>
    </row>
    <row r="55" spans="7:8" ht="12.75">
      <c r="G55" s="56"/>
      <c r="H55" s="56"/>
    </row>
    <row r="56" spans="7:8" ht="12.75">
      <c r="G56" s="56"/>
      <c r="H56" s="56"/>
    </row>
    <row r="57" spans="7:8" ht="12.75">
      <c r="G57" s="56"/>
      <c r="H57" s="56"/>
    </row>
    <row r="58" spans="7:8" ht="12.75">
      <c r="G58" s="56"/>
      <c r="H58" s="56"/>
    </row>
    <row r="59" spans="7:8" ht="12.75">
      <c r="G59" s="56"/>
      <c r="H59" s="56"/>
    </row>
    <row r="60" spans="7:8" ht="12.75">
      <c r="G60" s="56"/>
      <c r="H60" s="56"/>
    </row>
    <row r="61" spans="7:8" ht="12.75">
      <c r="G61" s="56"/>
      <c r="H61" s="56"/>
    </row>
    <row r="62" spans="7:8" ht="12.75">
      <c r="G62" s="56"/>
      <c r="H62" s="56"/>
    </row>
    <row r="63" spans="7:8" ht="12.75">
      <c r="G63" s="56"/>
      <c r="H63" s="56"/>
    </row>
    <row r="64" spans="7:8" ht="12.75">
      <c r="G64" s="56"/>
      <c r="H64" s="56"/>
    </row>
    <row r="65" spans="7:8" ht="12.75">
      <c r="G65" s="56"/>
      <c r="H65" s="56"/>
    </row>
    <row r="66" spans="7:8" ht="12.75">
      <c r="G66" s="56"/>
      <c r="H66" s="56"/>
    </row>
    <row r="67" spans="7:8" ht="12.75">
      <c r="G67" s="56"/>
      <c r="H67" s="56"/>
    </row>
    <row r="68" spans="7:8" ht="12.75">
      <c r="G68" s="56"/>
      <c r="H68" s="56"/>
    </row>
    <row r="69" spans="7:8" ht="12.75">
      <c r="G69" s="56"/>
      <c r="H69" s="56"/>
    </row>
    <row r="70" spans="7:8" ht="12.75">
      <c r="G70" s="56"/>
      <c r="H70" s="56"/>
    </row>
    <row r="71" spans="7:8" ht="12.75">
      <c r="G71" s="56"/>
      <c r="H71" s="56"/>
    </row>
    <row r="72" spans="7:8" ht="12.75">
      <c r="G72" s="56"/>
      <c r="H72" s="56"/>
    </row>
    <row r="73" spans="7:8" ht="12.75">
      <c r="G73" s="56"/>
      <c r="H73" s="56"/>
    </row>
    <row r="74" spans="7:8" ht="12.75">
      <c r="G74" s="56"/>
      <c r="H74" s="56"/>
    </row>
    <row r="75" spans="7:8" ht="12.75">
      <c r="G75" s="56"/>
      <c r="H75" s="56"/>
    </row>
    <row r="76" spans="7:8" ht="12.75">
      <c r="G76" s="56"/>
      <c r="H76" s="56"/>
    </row>
    <row r="77" spans="7:8" ht="12.75">
      <c r="G77" s="56"/>
      <c r="H77" s="56"/>
    </row>
    <row r="78" spans="7:8" ht="12.75">
      <c r="G78" s="56"/>
      <c r="H78" s="56"/>
    </row>
    <row r="79" spans="7:8" ht="12.75">
      <c r="G79" s="56"/>
      <c r="H79" s="56"/>
    </row>
    <row r="80" spans="7:8" ht="12.75">
      <c r="G80" s="56"/>
      <c r="H80" s="56"/>
    </row>
    <row r="81" spans="7:8" ht="12.75">
      <c r="G81" s="56"/>
      <c r="H81" s="56"/>
    </row>
    <row r="82" spans="7:8" ht="12.75">
      <c r="G82" s="56"/>
      <c r="H82" s="56"/>
    </row>
    <row r="83" spans="7:8" ht="12.75">
      <c r="G83" s="56"/>
      <c r="H83" s="56"/>
    </row>
    <row r="84" spans="7:8" ht="12.75">
      <c r="G84" s="56"/>
      <c r="H84" s="56"/>
    </row>
    <row r="85" spans="7:8" ht="12.75">
      <c r="G85" s="56"/>
      <c r="H85" s="56"/>
    </row>
    <row r="86" spans="7:8" ht="12.75">
      <c r="G86" s="56"/>
      <c r="H86" s="56"/>
    </row>
    <row r="87" spans="7:8" ht="12.75">
      <c r="G87" s="56"/>
      <c r="H87" s="56"/>
    </row>
    <row r="88" spans="7:8" ht="12.75">
      <c r="G88" s="56"/>
      <c r="H88" s="56"/>
    </row>
    <row r="89" spans="7:8" ht="12.75">
      <c r="G89" s="56"/>
      <c r="H89" s="56"/>
    </row>
    <row r="90" spans="7:8" ht="12.75">
      <c r="G90" s="56"/>
      <c r="H90" s="56"/>
    </row>
    <row r="91" spans="7:8" ht="12.75">
      <c r="G91" s="56"/>
      <c r="H91" s="56"/>
    </row>
    <row r="92" spans="7:8" ht="12.75">
      <c r="G92" s="56"/>
      <c r="H92" s="56"/>
    </row>
    <row r="93" spans="7:8" ht="12.75">
      <c r="G93" s="56"/>
      <c r="H93" s="56"/>
    </row>
    <row r="94" spans="7:8" ht="12.75">
      <c r="G94" s="56"/>
      <c r="H94" s="56"/>
    </row>
    <row r="95" spans="7:8" ht="12.75">
      <c r="G95" s="56"/>
      <c r="H95" s="56"/>
    </row>
    <row r="96" spans="7:8" ht="12.75">
      <c r="G96" s="56"/>
      <c r="H96" s="56"/>
    </row>
    <row r="97" spans="7:8" ht="12.75">
      <c r="G97" s="56"/>
      <c r="H97" s="56"/>
    </row>
    <row r="98" spans="7:8" ht="12.75">
      <c r="G98" s="56"/>
      <c r="H98" s="56"/>
    </row>
    <row r="99" spans="7:8" ht="12.75">
      <c r="G99" s="56"/>
      <c r="H99" s="56"/>
    </row>
    <row r="100" spans="7:8" ht="12.75">
      <c r="G100" s="56"/>
      <c r="H100" s="56"/>
    </row>
    <row r="101" spans="7:8" ht="12.75">
      <c r="G101" s="56"/>
      <c r="H101" s="56"/>
    </row>
    <row r="102" spans="7:8" ht="12.75">
      <c r="G102" s="56"/>
      <c r="H102" s="56"/>
    </row>
    <row r="103" spans="7:8" ht="12.75">
      <c r="G103" s="56"/>
      <c r="H103" s="56"/>
    </row>
    <row r="104" spans="7:8" ht="12.75">
      <c r="G104" s="56"/>
      <c r="H104" s="56"/>
    </row>
    <row r="105" spans="7:8" ht="12.75">
      <c r="G105" s="56"/>
      <c r="H105" s="56"/>
    </row>
    <row r="106" spans="7:8" ht="12.75">
      <c r="G106" s="56"/>
      <c r="H106" s="56"/>
    </row>
    <row r="107" spans="7:8" ht="12.75">
      <c r="G107" s="56"/>
      <c r="H107" s="56"/>
    </row>
    <row r="108" spans="7:8" ht="12.75">
      <c r="G108" s="56"/>
      <c r="H108" s="56"/>
    </row>
    <row r="109" spans="7:8" ht="12.75">
      <c r="G109" s="56"/>
      <c r="H109" s="56"/>
    </row>
    <row r="110" spans="7:8" ht="12.75">
      <c r="G110" s="56"/>
      <c r="H110" s="56"/>
    </row>
    <row r="111" spans="7:8" ht="12.75">
      <c r="G111" s="56"/>
      <c r="H111" s="56"/>
    </row>
    <row r="112" spans="7:8" ht="12.75">
      <c r="G112" s="56"/>
      <c r="H112" s="56"/>
    </row>
    <row r="113" spans="7:8" ht="12.75">
      <c r="G113" s="56"/>
      <c r="H113" s="56"/>
    </row>
    <row r="114" spans="7:8" ht="12.75">
      <c r="G114" s="56"/>
      <c r="H114" s="56"/>
    </row>
    <row r="115" spans="7:8" ht="12.75">
      <c r="G115" s="56"/>
      <c r="H115" s="56"/>
    </row>
    <row r="116" spans="7:8" ht="12.75">
      <c r="G116" s="56"/>
      <c r="H116" s="56"/>
    </row>
    <row r="117" spans="7:8" ht="12.75">
      <c r="G117" s="56"/>
      <c r="H117" s="56"/>
    </row>
    <row r="118" spans="7:8" ht="12.75">
      <c r="G118" s="56"/>
      <c r="H118" s="56"/>
    </row>
    <row r="119" spans="7:8" ht="12.75">
      <c r="G119" s="56"/>
      <c r="H119" s="56"/>
    </row>
    <row r="120" spans="7:8" ht="12.75">
      <c r="G120" s="56"/>
      <c r="H120" s="56"/>
    </row>
    <row r="121" spans="7:8" ht="12.75">
      <c r="G121" s="56"/>
      <c r="H121" s="56"/>
    </row>
    <row r="122" spans="7:8" ht="12.75">
      <c r="G122" s="56"/>
      <c r="H122" s="56"/>
    </row>
    <row r="123" spans="7:8" ht="12.75">
      <c r="G123" s="56"/>
      <c r="H123" s="56"/>
    </row>
    <row r="124" spans="7:8" ht="12.75">
      <c r="G124" s="56"/>
      <c r="H124" s="56"/>
    </row>
    <row r="125" spans="7:8" ht="12.75">
      <c r="G125" s="56"/>
      <c r="H125" s="56"/>
    </row>
    <row r="126" spans="7:8" ht="12.75">
      <c r="G126" s="56"/>
      <c r="H126" s="56"/>
    </row>
    <row r="127" spans="7:8" ht="12.75">
      <c r="G127" s="56"/>
      <c r="H127" s="56"/>
    </row>
    <row r="128" spans="7:8" ht="12.75">
      <c r="G128" s="56"/>
      <c r="H128" s="56"/>
    </row>
    <row r="129" spans="7:8" ht="12.75">
      <c r="G129" s="56"/>
      <c r="H129" s="56"/>
    </row>
    <row r="130" spans="7:8" ht="12.75">
      <c r="G130" s="56"/>
      <c r="H130" s="56"/>
    </row>
    <row r="131" spans="7:8" ht="12.75">
      <c r="G131" s="56"/>
      <c r="H131" s="56"/>
    </row>
    <row r="132" spans="7:8" ht="12.75">
      <c r="G132" s="56"/>
      <c r="H132" s="56"/>
    </row>
    <row r="133" spans="7:8" ht="12.75">
      <c r="G133" s="56"/>
      <c r="H133" s="56"/>
    </row>
    <row r="134" spans="7:8" ht="12.75">
      <c r="G134" s="56"/>
      <c r="H134" s="56"/>
    </row>
    <row r="135" spans="7:8" ht="12.75">
      <c r="G135" s="56"/>
      <c r="H135" s="56"/>
    </row>
    <row r="136" spans="7:8" ht="12.75">
      <c r="G136" s="56"/>
      <c r="H136" s="56"/>
    </row>
    <row r="137" spans="7:8" ht="12.75">
      <c r="G137" s="56"/>
      <c r="H137" s="56"/>
    </row>
    <row r="138" spans="7:8" ht="12.75">
      <c r="G138" s="56"/>
      <c r="H138" s="56"/>
    </row>
    <row r="139" spans="7:8" ht="12.75">
      <c r="G139" s="56"/>
      <c r="H139" s="56"/>
    </row>
    <row r="140" spans="7:8" ht="12.75">
      <c r="G140" s="56"/>
      <c r="H140" s="56"/>
    </row>
    <row r="141" spans="7:8" ht="12.75">
      <c r="G141" s="56"/>
      <c r="H141" s="56"/>
    </row>
    <row r="142" spans="7:8" ht="12.75">
      <c r="G142" s="56"/>
      <c r="H142" s="56"/>
    </row>
    <row r="143" spans="7:8" ht="12.75">
      <c r="G143" s="56"/>
      <c r="H143" s="56"/>
    </row>
    <row r="144" spans="7:8" ht="12.75">
      <c r="G144" s="56"/>
      <c r="H144" s="56"/>
    </row>
    <row r="145" spans="7:8" ht="12.75">
      <c r="G145" s="56"/>
      <c r="H145" s="56"/>
    </row>
    <row r="146" spans="7:8" ht="12.75">
      <c r="G146" s="56"/>
      <c r="H146" s="56"/>
    </row>
    <row r="147" spans="7:8" ht="12.75">
      <c r="G147" s="56"/>
      <c r="H147" s="56"/>
    </row>
    <row r="148" spans="7:8" ht="12.75">
      <c r="G148" s="56"/>
      <c r="H148" s="56"/>
    </row>
    <row r="149" spans="7:8" ht="12.75">
      <c r="G149" s="56"/>
      <c r="H149" s="56"/>
    </row>
    <row r="150" spans="7:8" ht="12.75">
      <c r="G150" s="56"/>
      <c r="H150" s="56"/>
    </row>
    <row r="151" spans="7:8" ht="12.75">
      <c r="G151" s="56"/>
      <c r="H151" s="56"/>
    </row>
    <row r="152" spans="7:8" ht="12.75">
      <c r="G152" s="56"/>
      <c r="H152" s="56"/>
    </row>
    <row r="153" spans="7:8" ht="12.75">
      <c r="G153" s="56"/>
      <c r="H153" s="56"/>
    </row>
    <row r="154" spans="7:8" ht="12.75">
      <c r="G154" s="56"/>
      <c r="H154" s="56"/>
    </row>
    <row r="155" spans="7:8" ht="12.75">
      <c r="G155" s="56"/>
      <c r="H155" s="56"/>
    </row>
    <row r="156" spans="7:8" ht="12.75">
      <c r="G156" s="56"/>
      <c r="H156" s="56"/>
    </row>
    <row r="157" spans="7:8" ht="12.75">
      <c r="G157" s="56"/>
      <c r="H157" s="56"/>
    </row>
    <row r="158" spans="7:8" ht="12.75">
      <c r="G158" s="56"/>
      <c r="H158" s="56"/>
    </row>
    <row r="159" spans="7:8" ht="12.75">
      <c r="G159" s="56"/>
      <c r="H159" s="56"/>
    </row>
    <row r="160" spans="7:8" ht="12.75">
      <c r="G160" s="56"/>
      <c r="H160" s="56"/>
    </row>
    <row r="161" spans="7:8" ht="12.75">
      <c r="G161" s="56"/>
      <c r="H161" s="56"/>
    </row>
    <row r="162" spans="7:8" ht="12.75">
      <c r="G162" s="56"/>
      <c r="H162" s="56"/>
    </row>
    <row r="163" spans="7:8" ht="12.75">
      <c r="G163" s="56"/>
      <c r="H163" s="56"/>
    </row>
    <row r="164" spans="7:8" ht="12.75">
      <c r="G164" s="56"/>
      <c r="H164" s="56"/>
    </row>
    <row r="165" spans="7:8" ht="12.75">
      <c r="G165" s="56"/>
      <c r="H165" s="56"/>
    </row>
    <row r="166" spans="7:8" ht="12.75">
      <c r="G166" s="56"/>
      <c r="H166" s="56"/>
    </row>
    <row r="167" spans="7:8" ht="12.75">
      <c r="G167" s="56"/>
      <c r="H167" s="56"/>
    </row>
    <row r="168" spans="7:8" ht="12.75">
      <c r="G168" s="56"/>
      <c r="H168" s="56"/>
    </row>
    <row r="169" spans="7:8" ht="12.75">
      <c r="G169" s="56"/>
      <c r="H169" s="56"/>
    </row>
    <row r="170" spans="7:8" ht="12.75">
      <c r="G170" s="56"/>
      <c r="H170" s="56"/>
    </row>
    <row r="171" spans="7:8" ht="12.75">
      <c r="G171" s="56"/>
      <c r="H171" s="56"/>
    </row>
    <row r="172" spans="7:8" ht="12.75">
      <c r="G172" s="56"/>
      <c r="H172" s="56"/>
    </row>
    <row r="173" spans="7:8" ht="12.75">
      <c r="G173" s="56"/>
      <c r="H173" s="56"/>
    </row>
    <row r="174" spans="7:8" ht="12.75">
      <c r="G174" s="56"/>
      <c r="H174" s="56"/>
    </row>
    <row r="175" spans="7:8" ht="12.75">
      <c r="G175" s="56"/>
      <c r="H175" s="56"/>
    </row>
    <row r="176" spans="7:8" ht="12.75">
      <c r="G176" s="56"/>
      <c r="H176" s="56"/>
    </row>
    <row r="177" spans="7:8" ht="12.75">
      <c r="G177" s="56"/>
      <c r="H177" s="56"/>
    </row>
    <row r="178" spans="7:8" ht="12.75">
      <c r="G178" s="56"/>
      <c r="H178" s="56"/>
    </row>
    <row r="179" spans="7:8" ht="12.75">
      <c r="G179" s="56"/>
      <c r="H179" s="56"/>
    </row>
    <row r="180" spans="7:8" ht="12.75">
      <c r="G180" s="56"/>
      <c r="H180" s="56"/>
    </row>
    <row r="181" spans="7:8" ht="12.75">
      <c r="G181" s="56"/>
      <c r="H181" s="56"/>
    </row>
    <row r="182" spans="7:8" ht="12.75">
      <c r="G182" s="56"/>
      <c r="H182" s="56"/>
    </row>
    <row r="183" spans="7:8" ht="12.75">
      <c r="G183" s="56"/>
      <c r="H183" s="56"/>
    </row>
    <row r="184" spans="7:8" ht="12.75">
      <c r="G184" s="56"/>
      <c r="H184" s="56"/>
    </row>
    <row r="185" spans="7:8" ht="12.75">
      <c r="G185" s="56"/>
      <c r="H185" s="56"/>
    </row>
    <row r="186" spans="7:8" ht="12.75">
      <c r="G186" s="56"/>
      <c r="H186" s="56"/>
    </row>
    <row r="187" spans="7:8" ht="12.75">
      <c r="G187" s="56"/>
      <c r="H187" s="56"/>
    </row>
    <row r="188" spans="7:8" ht="12.75">
      <c r="G188" s="56"/>
      <c r="H188" s="56"/>
    </row>
    <row r="189" spans="7:8" ht="12.75">
      <c r="G189" s="56"/>
      <c r="H189" s="56"/>
    </row>
    <row r="190" spans="7:8" ht="12.75">
      <c r="G190" s="56"/>
      <c r="H190" s="56"/>
    </row>
    <row r="191" spans="7:8" ht="12.75">
      <c r="G191" s="56"/>
      <c r="H191" s="56"/>
    </row>
    <row r="192" spans="7:8" ht="12.75">
      <c r="G192" s="56"/>
      <c r="H192" s="56"/>
    </row>
    <row r="193" spans="7:8" ht="12.75">
      <c r="G193" s="56"/>
      <c r="H193" s="56"/>
    </row>
    <row r="194" spans="7:8" ht="12.75">
      <c r="G194" s="56"/>
      <c r="H194" s="56"/>
    </row>
    <row r="195" spans="7:8" ht="12.75">
      <c r="G195" s="56"/>
      <c r="H195" s="56"/>
    </row>
    <row r="196" spans="7:8" ht="12.75">
      <c r="G196" s="56"/>
      <c r="H196" s="56"/>
    </row>
    <row r="197" spans="7:8" ht="12.75">
      <c r="G197" s="56"/>
      <c r="H197" s="56"/>
    </row>
    <row r="198" spans="7:8" ht="12.75">
      <c r="G198" s="56"/>
      <c r="H198" s="56"/>
    </row>
    <row r="199" spans="7:8" ht="12.75">
      <c r="G199" s="56"/>
      <c r="H199" s="56"/>
    </row>
    <row r="200" spans="7:8" ht="12.75">
      <c r="G200" s="56"/>
      <c r="H200" s="56"/>
    </row>
    <row r="201" spans="7:8" ht="12.75">
      <c r="G201" s="56"/>
      <c r="H201" s="56"/>
    </row>
    <row r="202" spans="7:8" ht="12.75">
      <c r="G202" s="56"/>
      <c r="H202" s="56"/>
    </row>
    <row r="203" spans="7:8" ht="12.75">
      <c r="G203" s="56"/>
      <c r="H203" s="56"/>
    </row>
    <row r="204" spans="7:8" ht="12.75">
      <c r="G204" s="56"/>
      <c r="H204" s="56"/>
    </row>
    <row r="205" spans="7:8" ht="12.75">
      <c r="G205" s="56"/>
      <c r="H205" s="56"/>
    </row>
    <row r="206" spans="7:8" ht="12.75">
      <c r="G206" s="56"/>
      <c r="H206" s="56"/>
    </row>
    <row r="207" spans="7:8" ht="12.75">
      <c r="G207" s="56"/>
      <c r="H207" s="56"/>
    </row>
    <row r="208" spans="7:8" ht="12.75">
      <c r="G208" s="56"/>
      <c r="H208" s="56"/>
    </row>
    <row r="209" spans="7:8" ht="12.75">
      <c r="G209" s="56"/>
      <c r="H209" s="56"/>
    </row>
    <row r="210" spans="7:8" ht="12.75">
      <c r="G210" s="56"/>
      <c r="H210" s="56"/>
    </row>
    <row r="211" spans="7:8" ht="12.75">
      <c r="G211" s="56"/>
      <c r="H211" s="56"/>
    </row>
    <row r="212" spans="7:8" ht="12.75">
      <c r="G212" s="56"/>
      <c r="H212" s="56"/>
    </row>
    <row r="213" spans="7:8" ht="12.75">
      <c r="G213" s="56"/>
      <c r="H213" s="56"/>
    </row>
    <row r="214" spans="7:8" ht="12.75">
      <c r="G214" s="56"/>
      <c r="H214" s="56"/>
    </row>
    <row r="215" spans="7:8" ht="12.75">
      <c r="G215" s="56"/>
      <c r="H215" s="56"/>
    </row>
    <row r="216" spans="7:8" ht="12.75">
      <c r="G216" s="56"/>
      <c r="H216" s="56"/>
    </row>
    <row r="217" spans="7:8" ht="12.75">
      <c r="G217" s="56"/>
      <c r="H217" s="56"/>
    </row>
    <row r="218" spans="7:8" ht="12.75">
      <c r="G218" s="56"/>
      <c r="H218" s="56"/>
    </row>
    <row r="219" spans="7:8" ht="12.75">
      <c r="G219" s="56"/>
      <c r="H219" s="56"/>
    </row>
    <row r="220" spans="7:8" ht="12.75">
      <c r="G220" s="56"/>
      <c r="H220" s="56"/>
    </row>
    <row r="221" spans="7:8" ht="12.75">
      <c r="G221" s="56"/>
      <c r="H221" s="56"/>
    </row>
    <row r="222" spans="7:8" ht="12.75">
      <c r="G222" s="56"/>
      <c r="H222" s="56"/>
    </row>
    <row r="223" spans="7:8" ht="12.75">
      <c r="G223" s="56"/>
      <c r="H223" s="56"/>
    </row>
    <row r="224" spans="7:8" ht="12.75">
      <c r="G224" s="56"/>
      <c r="H224" s="56"/>
    </row>
    <row r="225" spans="7:8" ht="12.75">
      <c r="G225" s="56"/>
      <c r="H225" s="56"/>
    </row>
    <row r="226" spans="7:8" ht="12.75">
      <c r="G226" s="56"/>
      <c r="H226" s="56"/>
    </row>
    <row r="227" spans="7:8" ht="12.75">
      <c r="G227" s="56"/>
      <c r="H227" s="56"/>
    </row>
    <row r="228" spans="7:8" ht="12.75">
      <c r="G228" s="56"/>
      <c r="H228" s="56"/>
    </row>
    <row r="229" spans="7:8" ht="12.75">
      <c r="G229" s="56"/>
      <c r="H229" s="56"/>
    </row>
    <row r="230" spans="7:8" ht="12.75">
      <c r="G230" s="56"/>
      <c r="H230" s="56"/>
    </row>
    <row r="231" spans="7:8" ht="12.75">
      <c r="G231" s="56"/>
      <c r="H231" s="56"/>
    </row>
    <row r="232" spans="7:8" ht="12.75">
      <c r="G232" s="56"/>
      <c r="H232" s="56"/>
    </row>
    <row r="233" spans="7:8" ht="12.75">
      <c r="G233" s="56"/>
      <c r="H233" s="56"/>
    </row>
    <row r="234" spans="7:8" ht="12.75">
      <c r="G234" s="56"/>
      <c r="H234" s="56"/>
    </row>
    <row r="235" spans="7:8" ht="12.75">
      <c r="G235" s="56"/>
      <c r="H235" s="56"/>
    </row>
    <row r="236" spans="7:8" ht="12.75">
      <c r="G236" s="56"/>
      <c r="H236" s="56"/>
    </row>
    <row r="237" spans="7:8" ht="12.75">
      <c r="G237" s="56"/>
      <c r="H237" s="56"/>
    </row>
    <row r="238" spans="7:8" ht="12.75">
      <c r="G238" s="56"/>
      <c r="H238" s="56"/>
    </row>
    <row r="239" spans="7:8" ht="12.75">
      <c r="G239" s="56"/>
      <c r="H239" s="56"/>
    </row>
    <row r="240" spans="7:8" ht="12.75">
      <c r="G240" s="56"/>
      <c r="H240" s="56"/>
    </row>
    <row r="241" spans="7:8" ht="12.75">
      <c r="G241" s="56"/>
      <c r="H241" s="56"/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  <row r="249" spans="7:8" ht="12.75">
      <c r="G249" s="56"/>
      <c r="H249" s="56"/>
    </row>
    <row r="250" spans="7:8" ht="12.75">
      <c r="G250" s="56"/>
      <c r="H250" s="56"/>
    </row>
    <row r="251" spans="7:8" ht="12.75">
      <c r="G251" s="56"/>
      <c r="H251" s="56"/>
    </row>
    <row r="252" spans="7:8" ht="12.75">
      <c r="G252" s="56"/>
      <c r="H252" s="56"/>
    </row>
    <row r="253" spans="7:8" ht="12.75">
      <c r="G253" s="56"/>
      <c r="H253" s="56"/>
    </row>
    <row r="254" spans="7:8" ht="12.75">
      <c r="G254" s="56"/>
      <c r="H254" s="56"/>
    </row>
    <row r="255" spans="7:8" ht="12.75">
      <c r="G255" s="56"/>
      <c r="H255" s="56"/>
    </row>
    <row r="256" spans="7:8" ht="12.75">
      <c r="G256" s="56"/>
      <c r="H256" s="56"/>
    </row>
    <row r="257" spans="7:8" ht="12.75">
      <c r="G257" s="56"/>
      <c r="H257" s="56"/>
    </row>
    <row r="258" spans="7:8" ht="12.75">
      <c r="G258" s="56"/>
      <c r="H258" s="56"/>
    </row>
    <row r="259" spans="7:8" ht="12.75">
      <c r="G259" s="56"/>
      <c r="H259" s="56"/>
    </row>
    <row r="260" spans="7:8" ht="12.75">
      <c r="G260" s="56"/>
      <c r="H260" s="56"/>
    </row>
    <row r="261" spans="7:8" ht="12.75">
      <c r="G261" s="56"/>
      <c r="H261" s="56"/>
    </row>
    <row r="262" spans="7:8" ht="12.75">
      <c r="G262" s="56"/>
      <c r="H262" s="56"/>
    </row>
    <row r="263" spans="7:8" ht="12.75">
      <c r="G263" s="56"/>
      <c r="H263" s="56"/>
    </row>
    <row r="264" spans="7:8" ht="12.75">
      <c r="G264" s="56"/>
      <c r="H264" s="56"/>
    </row>
    <row r="265" spans="7:8" ht="12.75">
      <c r="G265" s="56"/>
      <c r="H265" s="56"/>
    </row>
    <row r="266" spans="7:8" ht="12.75">
      <c r="G266" s="56"/>
      <c r="H266" s="56"/>
    </row>
    <row r="267" spans="7:8" ht="12.75">
      <c r="G267" s="56"/>
      <c r="H267" s="56"/>
    </row>
    <row r="268" spans="7:8" ht="12.75">
      <c r="G268" s="56"/>
      <c r="H268" s="56"/>
    </row>
    <row r="269" spans="7:8" ht="12.75">
      <c r="G269" s="56"/>
      <c r="H269" s="56"/>
    </row>
    <row r="270" spans="7:8" ht="12.75">
      <c r="G270" s="56"/>
      <c r="H270" s="56"/>
    </row>
    <row r="271" spans="7:8" ht="12.75">
      <c r="G271" s="56"/>
      <c r="H271" s="56"/>
    </row>
    <row r="272" spans="7:8" ht="12.75">
      <c r="G272" s="56"/>
      <c r="H272" s="56"/>
    </row>
    <row r="273" spans="7:8" ht="12.75">
      <c r="G273" s="56"/>
      <c r="H273" s="56"/>
    </row>
    <row r="274" spans="7:8" ht="12.75">
      <c r="G274" s="56"/>
      <c r="H274" s="56"/>
    </row>
    <row r="275" spans="7:8" ht="12.75">
      <c r="G275" s="56"/>
      <c r="H275" s="56"/>
    </row>
    <row r="276" spans="7:8" ht="12.75">
      <c r="G276" s="56"/>
      <c r="H276" s="56"/>
    </row>
    <row r="277" spans="7:8" ht="12.75">
      <c r="G277" s="56"/>
      <c r="H277" s="56"/>
    </row>
    <row r="278" spans="7:8" ht="12.75">
      <c r="G278" s="56"/>
      <c r="H278" s="56"/>
    </row>
    <row r="279" spans="7:8" ht="12.75">
      <c r="G279" s="56"/>
      <c r="H279" s="56"/>
    </row>
    <row r="280" spans="7:8" ht="12.75">
      <c r="G280" s="56"/>
      <c r="H280" s="56"/>
    </row>
    <row r="281" spans="7:8" ht="12.75">
      <c r="G281" s="56"/>
      <c r="H281" s="56"/>
    </row>
    <row r="282" spans="7:8" ht="12.75">
      <c r="G282" s="56"/>
      <c r="H282" s="56"/>
    </row>
    <row r="283" spans="7:8" ht="12.75">
      <c r="G283" s="56"/>
      <c r="H283" s="56"/>
    </row>
    <row r="284" spans="7:8" ht="12.75">
      <c r="G284" s="56"/>
      <c r="H284" s="56"/>
    </row>
    <row r="285" spans="7:8" ht="12.75">
      <c r="G285" s="56"/>
      <c r="H285" s="56"/>
    </row>
    <row r="286" spans="7:8" ht="12.75">
      <c r="G286" s="56"/>
      <c r="H286" s="56"/>
    </row>
    <row r="287" spans="7:8" ht="12.75">
      <c r="G287" s="56"/>
      <c r="H287" s="56"/>
    </row>
    <row r="288" spans="7:8" ht="12.75">
      <c r="G288" s="56"/>
      <c r="H288" s="56"/>
    </row>
    <row r="289" spans="7:8" ht="12.75">
      <c r="G289" s="56"/>
      <c r="H289" s="56"/>
    </row>
    <row r="290" spans="7:8" ht="12.75">
      <c r="G290" s="56"/>
      <c r="H290" s="56"/>
    </row>
    <row r="291" spans="7:8" ht="12.75">
      <c r="G291" s="56"/>
      <c r="H291" s="56"/>
    </row>
    <row r="292" spans="7:8" ht="12.75">
      <c r="G292" s="56"/>
      <c r="H292" s="56"/>
    </row>
    <row r="293" spans="7:8" ht="12.75">
      <c r="G293" s="56"/>
      <c r="H293" s="56"/>
    </row>
    <row r="294" spans="7:8" ht="12.75">
      <c r="G294" s="56"/>
      <c r="H294" s="56"/>
    </row>
    <row r="295" spans="7:8" ht="12.75">
      <c r="G295" s="56"/>
      <c r="H295" s="56"/>
    </row>
    <row r="296" spans="7:8" ht="12.75">
      <c r="G296" s="56"/>
      <c r="H296" s="56"/>
    </row>
    <row r="297" spans="7:8" ht="12.75">
      <c r="G297" s="56"/>
      <c r="H297" s="56"/>
    </row>
    <row r="298" spans="7:8" ht="12.75">
      <c r="G298" s="56"/>
      <c r="H298" s="56"/>
    </row>
    <row r="299" spans="7:8" ht="12.75">
      <c r="G299" s="56"/>
      <c r="H299" s="56"/>
    </row>
    <row r="300" spans="7:8" ht="12.75">
      <c r="G300" s="56"/>
      <c r="H300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5"/>
  <sheetViews>
    <sheetView workbookViewId="0" topLeftCell="A1">
      <selection activeCell="E22" sqref="E22"/>
    </sheetView>
  </sheetViews>
  <sheetFormatPr defaultColWidth="9.140625" defaultRowHeight="12.75"/>
  <cols>
    <col min="1" max="1" width="3.7109375" style="20" customWidth="1"/>
    <col min="2" max="2" width="9.7109375" style="19" customWidth="1"/>
    <col min="3" max="3" width="50.7109375" style="19" customWidth="1"/>
    <col min="4" max="4" width="20.7109375" style="47" customWidth="1"/>
    <col min="5" max="5" width="8.7109375" style="25" customWidth="1"/>
    <col min="6" max="6" width="8.7109375" style="19" customWidth="1"/>
    <col min="7" max="7" width="20.7109375" style="19" customWidth="1"/>
    <col min="8" max="8" width="12.7109375" style="25" customWidth="1"/>
    <col min="9" max="10" width="12.7109375" style="101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597</v>
      </c>
      <c r="D2" s="19"/>
      <c r="F2" s="25"/>
      <c r="G2" s="23"/>
      <c r="H2" s="24"/>
    </row>
    <row r="3" spans="1:10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</row>
    <row r="4" spans="1:10" ht="12.75">
      <c r="A4" s="51" t="s">
        <v>638</v>
      </c>
      <c r="B4" s="33" t="s">
        <v>626</v>
      </c>
      <c r="C4" s="33" t="s">
        <v>15</v>
      </c>
      <c r="D4" s="33" t="s">
        <v>123</v>
      </c>
      <c r="E4" s="40">
        <v>375</v>
      </c>
      <c r="F4" s="40">
        <f>(E4*20%)+E4</f>
        <v>450</v>
      </c>
      <c r="G4" s="38" t="s">
        <v>278</v>
      </c>
      <c r="H4" s="40">
        <v>3293</v>
      </c>
      <c r="I4" s="118"/>
      <c r="J4" s="127"/>
    </row>
    <row r="5" spans="1:10" ht="12.75">
      <c r="A5" s="198" t="s">
        <v>638</v>
      </c>
      <c r="B5" s="111" t="s">
        <v>630</v>
      </c>
      <c r="C5" s="111" t="s">
        <v>16</v>
      </c>
      <c r="D5" s="111" t="s">
        <v>123</v>
      </c>
      <c r="E5" s="40">
        <v>14</v>
      </c>
      <c r="F5" s="40">
        <f>(E5*20%)+E5</f>
        <v>16.8</v>
      </c>
      <c r="G5" s="38" t="s">
        <v>282</v>
      </c>
      <c r="H5" s="40">
        <v>21749</v>
      </c>
      <c r="I5" s="118"/>
      <c r="J5" s="127"/>
    </row>
    <row r="6" spans="1:10" ht="12.75">
      <c r="A6" s="51"/>
      <c r="B6" s="33"/>
      <c r="C6" s="33"/>
      <c r="D6" s="33"/>
      <c r="E6" s="40"/>
      <c r="F6" s="40"/>
      <c r="G6" s="38" t="s">
        <v>283</v>
      </c>
      <c r="H6" s="40">
        <v>5955</v>
      </c>
      <c r="I6" s="118"/>
      <c r="J6" s="127"/>
    </row>
    <row r="7" spans="1:10" ht="12.75">
      <c r="A7" s="51"/>
      <c r="B7" s="33"/>
      <c r="C7" s="33"/>
      <c r="D7" s="33"/>
      <c r="E7" s="40"/>
      <c r="F7" s="40"/>
      <c r="G7" s="38" t="s">
        <v>284</v>
      </c>
      <c r="H7" s="40">
        <v>10531</v>
      </c>
      <c r="I7" s="118"/>
      <c r="J7" s="127"/>
    </row>
    <row r="8" spans="1:10" ht="12.75">
      <c r="A8" s="51"/>
      <c r="B8" s="33"/>
      <c r="C8" s="33"/>
      <c r="D8" s="33"/>
      <c r="E8" s="40"/>
      <c r="F8" s="40"/>
      <c r="G8" s="38" t="s">
        <v>285</v>
      </c>
      <c r="H8" s="40">
        <v>17048</v>
      </c>
      <c r="I8" s="118"/>
      <c r="J8" s="127"/>
    </row>
    <row r="9" spans="1:12" ht="12.75">
      <c r="A9" s="51"/>
      <c r="B9" s="33"/>
      <c r="C9" s="33"/>
      <c r="D9" s="33"/>
      <c r="E9" s="40"/>
      <c r="F9" s="40"/>
      <c r="G9" s="38" t="s">
        <v>286</v>
      </c>
      <c r="H9" s="40">
        <v>6268</v>
      </c>
      <c r="I9" s="118"/>
      <c r="J9" s="127"/>
      <c r="L9" s="25"/>
    </row>
    <row r="10" spans="1:10" ht="12.75">
      <c r="A10" s="51"/>
      <c r="B10" s="33"/>
      <c r="C10" s="33"/>
      <c r="D10" s="33"/>
      <c r="E10" s="40"/>
      <c r="F10" s="40"/>
      <c r="G10" s="38" t="s">
        <v>288</v>
      </c>
      <c r="H10" s="40">
        <v>72370</v>
      </c>
      <c r="I10" s="118"/>
      <c r="J10" s="127"/>
    </row>
    <row r="11" spans="1:10" ht="12.75">
      <c r="A11" s="51"/>
      <c r="B11" s="33"/>
      <c r="C11" s="33"/>
      <c r="D11" s="33"/>
      <c r="E11" s="40"/>
      <c r="F11" s="40"/>
      <c r="G11" s="38" t="s">
        <v>292</v>
      </c>
      <c r="H11" s="40">
        <v>6513</v>
      </c>
      <c r="I11" s="118"/>
      <c r="J11" s="127"/>
    </row>
    <row r="12" spans="1:10" s="20" customFormat="1" ht="12.75">
      <c r="A12" s="50"/>
      <c r="B12" s="32"/>
      <c r="C12" s="32" t="s">
        <v>775</v>
      </c>
      <c r="D12" s="32"/>
      <c r="E12" s="60">
        <f>E4+E5</f>
        <v>389</v>
      </c>
      <c r="F12" s="60">
        <f>(E12*20%)+E12</f>
        <v>466.8</v>
      </c>
      <c r="G12" s="34"/>
      <c r="H12" s="60">
        <f>SUM(H4:H11)</f>
        <v>143727</v>
      </c>
      <c r="I12" s="69">
        <f>D26*H12</f>
        <v>290.63329708452795</v>
      </c>
      <c r="J12" s="122">
        <f>D27*H12</f>
        <v>171684.1642536065</v>
      </c>
    </row>
    <row r="13" spans="1:12" ht="12.75">
      <c r="A13" s="144"/>
      <c r="B13" s="145"/>
      <c r="C13" s="145"/>
      <c r="D13" s="145"/>
      <c r="E13" s="146"/>
      <c r="F13" s="146"/>
      <c r="G13" s="145"/>
      <c r="H13" s="146"/>
      <c r="I13" s="156"/>
      <c r="J13" s="157"/>
      <c r="L13" s="21"/>
    </row>
    <row r="14" spans="1:10" ht="12.75">
      <c r="A14" s="51" t="s">
        <v>638</v>
      </c>
      <c r="B14" s="33" t="s">
        <v>626</v>
      </c>
      <c r="C14" s="33" t="s">
        <v>75</v>
      </c>
      <c r="D14" s="33" t="s">
        <v>162</v>
      </c>
      <c r="E14" s="40">
        <v>34</v>
      </c>
      <c r="F14" s="40">
        <f>(E14*20%)+E14</f>
        <v>40.8</v>
      </c>
      <c r="G14" s="38" t="s">
        <v>287</v>
      </c>
      <c r="H14" s="40">
        <v>42888</v>
      </c>
      <c r="I14" s="118"/>
      <c r="J14" s="122"/>
    </row>
    <row r="15" spans="1:10" ht="12.75">
      <c r="A15" s="51"/>
      <c r="B15" s="33"/>
      <c r="C15" s="33"/>
      <c r="D15" s="33"/>
      <c r="E15" s="35"/>
      <c r="F15" s="40"/>
      <c r="G15" s="38" t="s">
        <v>281</v>
      </c>
      <c r="H15" s="40">
        <v>7238</v>
      </c>
      <c r="I15" s="118"/>
      <c r="J15" s="122"/>
    </row>
    <row r="16" spans="1:10" ht="12.75">
      <c r="A16" s="51"/>
      <c r="B16" s="33"/>
      <c r="C16" s="33"/>
      <c r="D16" s="33"/>
      <c r="E16" s="40"/>
      <c r="F16" s="40"/>
      <c r="G16" s="38" t="s">
        <v>280</v>
      </c>
      <c r="H16" s="40">
        <v>17240</v>
      </c>
      <c r="I16" s="118"/>
      <c r="J16" s="122"/>
    </row>
    <row r="17" spans="1:10" s="20" customFormat="1" ht="12.75">
      <c r="A17" s="50"/>
      <c r="B17" s="32"/>
      <c r="C17" s="32" t="s">
        <v>776</v>
      </c>
      <c r="D17" s="32"/>
      <c r="E17" s="60">
        <f>SUM(E14:E16)</f>
        <v>34</v>
      </c>
      <c r="F17" s="60">
        <f>(E17*20%)+E17</f>
        <v>40.8</v>
      </c>
      <c r="G17" s="34"/>
      <c r="H17" s="60">
        <f>SUM(H14:H16)</f>
        <v>67366</v>
      </c>
      <c r="I17" s="69">
        <f>D26*H17</f>
        <v>136.22216209477907</v>
      </c>
      <c r="J17" s="122">
        <f>D27*H17</f>
        <v>80469.74757080058</v>
      </c>
    </row>
    <row r="18" spans="1:10" ht="12.75">
      <c r="A18" s="144"/>
      <c r="B18" s="145"/>
      <c r="C18" s="145"/>
      <c r="D18" s="145"/>
      <c r="E18" s="146"/>
      <c r="F18" s="146"/>
      <c r="G18" s="145"/>
      <c r="H18" s="146"/>
      <c r="I18" s="156"/>
      <c r="J18" s="157"/>
    </row>
    <row r="19" spans="1:10" ht="12.75">
      <c r="A19" s="51" t="s">
        <v>638</v>
      </c>
      <c r="B19" s="33" t="s">
        <v>626</v>
      </c>
      <c r="C19" s="33" t="s">
        <v>598</v>
      </c>
      <c r="D19" s="33" t="s">
        <v>178</v>
      </c>
      <c r="E19" s="40">
        <v>45</v>
      </c>
      <c r="F19" s="40">
        <f>(E19*20%)+E19</f>
        <v>54</v>
      </c>
      <c r="G19" s="38" t="s">
        <v>279</v>
      </c>
      <c r="H19" s="40">
        <v>19679</v>
      </c>
      <c r="I19" s="118"/>
      <c r="J19" s="122"/>
    </row>
    <row r="20" spans="1:10" ht="12.75">
      <c r="A20" s="51" t="s">
        <v>638</v>
      </c>
      <c r="B20" s="33" t="s">
        <v>626</v>
      </c>
      <c r="C20" s="33" t="s">
        <v>861</v>
      </c>
      <c r="D20" s="33" t="s">
        <v>178</v>
      </c>
      <c r="E20" s="40">
        <v>5</v>
      </c>
      <c r="F20" s="40">
        <f>(E20*20%)+E20</f>
        <v>6</v>
      </c>
      <c r="G20" s="38" t="s">
        <v>290</v>
      </c>
      <c r="H20" s="40">
        <v>5028</v>
      </c>
      <c r="I20" s="118"/>
      <c r="J20" s="122"/>
    </row>
    <row r="21" spans="1:10" ht="12.75">
      <c r="A21" s="51"/>
      <c r="B21" s="33"/>
      <c r="C21" s="33"/>
      <c r="D21" s="33"/>
      <c r="E21" s="40"/>
      <c r="F21" s="40"/>
      <c r="G21" s="38" t="s">
        <v>291</v>
      </c>
      <c r="H21" s="40">
        <v>3394</v>
      </c>
      <c r="I21" s="118"/>
      <c r="J21" s="122"/>
    </row>
    <row r="22" spans="1:10" ht="12.75">
      <c r="A22" s="51"/>
      <c r="B22" s="33"/>
      <c r="C22" s="67"/>
      <c r="D22" s="33"/>
      <c r="E22" s="40"/>
      <c r="F22" s="40"/>
      <c r="G22" s="38" t="s">
        <v>289</v>
      </c>
      <c r="H22" s="40">
        <v>10599</v>
      </c>
      <c r="I22" s="118"/>
      <c r="J22" s="122"/>
    </row>
    <row r="23" spans="1:10" s="20" customFormat="1" ht="12.75">
      <c r="A23" s="50"/>
      <c r="B23" s="32"/>
      <c r="C23" s="32" t="s">
        <v>818</v>
      </c>
      <c r="D23" s="32"/>
      <c r="E23" s="60">
        <f>SUM(E19:E22)</f>
        <v>50</v>
      </c>
      <c r="F23" s="40">
        <f>(E23*20%)+E23</f>
        <v>60</v>
      </c>
      <c r="G23" s="34"/>
      <c r="H23" s="60">
        <f>SUM(H19:H22)</f>
        <v>38700</v>
      </c>
      <c r="I23" s="69">
        <f>D26*H23</f>
        <v>78.25605903672401</v>
      </c>
      <c r="J23" s="122">
        <f>D27*H23</f>
        <v>46227.75927010632</v>
      </c>
    </row>
    <row r="24" spans="1:10" ht="12.75">
      <c r="A24" s="144"/>
      <c r="B24" s="145"/>
      <c r="C24" s="145"/>
      <c r="D24" s="145"/>
      <c r="E24" s="145"/>
      <c r="F24" s="145"/>
      <c r="G24" s="145"/>
      <c r="H24" s="146"/>
      <c r="I24" s="155"/>
      <c r="J24" s="157"/>
    </row>
    <row r="25" spans="1:10" s="20" customFormat="1" ht="13.5" thickBot="1">
      <c r="A25" s="52"/>
      <c r="B25" s="43"/>
      <c r="C25" s="43" t="s">
        <v>777</v>
      </c>
      <c r="D25" s="43"/>
      <c r="E25" s="46">
        <v>473</v>
      </c>
      <c r="F25" s="46">
        <f>(E25*20%)+E25</f>
        <v>567.6</v>
      </c>
      <c r="G25" s="53"/>
      <c r="H25" s="46">
        <f>H12+H17+H23</f>
        <v>249793</v>
      </c>
      <c r="I25" s="54">
        <f>D26*H25</f>
        <v>505.111518216031</v>
      </c>
      <c r="J25" s="110">
        <f>D27*H25</f>
        <v>298381.6710945134</v>
      </c>
    </row>
    <row r="26" spans="3:11" s="101" customFormat="1" ht="12.75">
      <c r="C26" s="101" t="s">
        <v>762</v>
      </c>
      <c r="D26" s="106">
        <v>0.00202212038854584</v>
      </c>
      <c r="E26" s="107"/>
      <c r="F26" s="107"/>
      <c r="G26" s="107"/>
      <c r="H26" s="128"/>
      <c r="I26" s="63"/>
      <c r="J26" s="107"/>
      <c r="K26" s="107"/>
    </row>
    <row r="27" spans="3:11" s="101" customFormat="1" ht="12.75">
      <c r="C27" s="101" t="s">
        <v>763</v>
      </c>
      <c r="D27" s="106">
        <v>1.1945157434136</v>
      </c>
      <c r="E27" s="107"/>
      <c r="F27" s="107"/>
      <c r="G27" s="107"/>
      <c r="H27" s="128"/>
      <c r="I27" s="103"/>
      <c r="J27" s="107"/>
      <c r="K27" s="107"/>
    </row>
    <row r="28" spans="3:11" s="101" customFormat="1" ht="12.75">
      <c r="C28" s="101" t="s">
        <v>766</v>
      </c>
      <c r="D28" s="106">
        <v>590.724345681818</v>
      </c>
      <c r="E28" s="107"/>
      <c r="F28" s="107"/>
      <c r="G28" s="107"/>
      <c r="H28" s="128"/>
      <c r="I28" s="103"/>
      <c r="J28" s="107"/>
      <c r="K28" s="107"/>
    </row>
    <row r="31" ht="12.75">
      <c r="A31" s="20" t="s">
        <v>848</v>
      </c>
    </row>
    <row r="32" spans="4:8" ht="12.75">
      <c r="D32" s="19"/>
      <c r="E32" s="56"/>
      <c r="H32" s="56"/>
    </row>
    <row r="33" spans="4:8" ht="12.75">
      <c r="D33" s="19"/>
      <c r="E33" s="56"/>
      <c r="H33" s="56"/>
    </row>
    <row r="34" spans="4:8" ht="12.75">
      <c r="D34" s="19"/>
      <c r="E34" s="56"/>
      <c r="H34" s="56"/>
    </row>
    <row r="35" spans="4:8" ht="12.75">
      <c r="D35" s="19"/>
      <c r="E35" s="56"/>
      <c r="H35" s="56"/>
    </row>
    <row r="36" spans="4:8" ht="12.75">
      <c r="D36" s="19"/>
      <c r="E36" s="56"/>
      <c r="H36" s="56"/>
    </row>
    <row r="37" spans="4:8" ht="12.75">
      <c r="D37" s="19"/>
      <c r="E37" s="56"/>
      <c r="H37" s="56"/>
    </row>
    <row r="38" spans="4:8" ht="12.75">
      <c r="D38" s="19"/>
      <c r="E38" s="56"/>
      <c r="H38" s="56"/>
    </row>
    <row r="39" spans="4:8" ht="12.75">
      <c r="D39" s="19"/>
      <c r="E39" s="56"/>
      <c r="H39" s="56"/>
    </row>
    <row r="40" spans="5:8" ht="12.75">
      <c r="E40" s="56"/>
      <c r="H40" s="56"/>
    </row>
    <row r="41" spans="5:8" ht="12.75">
      <c r="E41" s="56"/>
      <c r="H41" s="56"/>
    </row>
    <row r="42" spans="5:8" ht="12.75">
      <c r="E42" s="56"/>
      <c r="H42" s="56"/>
    </row>
    <row r="43" spans="4:8" ht="12.75">
      <c r="D43" s="19"/>
      <c r="E43" s="56"/>
      <c r="H43" s="56"/>
    </row>
    <row r="44" spans="4:8" ht="12.75">
      <c r="D44" s="62" t="s">
        <v>113</v>
      </c>
      <c r="E44" s="56"/>
      <c r="H44" s="56"/>
    </row>
    <row r="45" spans="5:8" ht="12.75">
      <c r="E45" s="56"/>
      <c r="H45" s="56"/>
    </row>
    <row r="46" spans="5:8" ht="12.75">
      <c r="E46" s="56"/>
      <c r="H46" s="56"/>
    </row>
    <row r="47" spans="5:8" ht="12.75">
      <c r="E47" s="56"/>
      <c r="H47" s="56"/>
    </row>
    <row r="48" spans="5:8" ht="12.75">
      <c r="E48" s="56"/>
      <c r="H48" s="56"/>
    </row>
    <row r="49" spans="5:8" ht="12.75">
      <c r="E49" s="56"/>
      <c r="H49" s="56"/>
    </row>
    <row r="50" spans="5:8" ht="12.75">
      <c r="E50" s="56"/>
      <c r="H50" s="56"/>
    </row>
    <row r="51" spans="5:8" ht="12.75">
      <c r="E51" s="56"/>
      <c r="H51" s="56"/>
    </row>
    <row r="52" spans="5:8" ht="12.75">
      <c r="E52" s="56"/>
      <c r="H52" s="56"/>
    </row>
    <row r="53" spans="5:8" ht="12.75">
      <c r="E53" s="56"/>
      <c r="H53" s="56"/>
    </row>
    <row r="54" spans="5:8" ht="12.75">
      <c r="E54" s="56"/>
      <c r="H54" s="56"/>
    </row>
    <row r="55" spans="5:8" ht="12.75">
      <c r="E55" s="56"/>
      <c r="H55" s="56"/>
    </row>
    <row r="56" spans="5:8" ht="12.75">
      <c r="E56" s="56"/>
      <c r="H56" s="56"/>
    </row>
    <row r="57" spans="5:8" ht="12.75">
      <c r="E57" s="56"/>
      <c r="H57" s="56"/>
    </row>
    <row r="58" spans="5:8" ht="12.75">
      <c r="E58" s="56"/>
      <c r="H58" s="56"/>
    </row>
    <row r="59" spans="5:8" ht="12.75">
      <c r="E59" s="56"/>
      <c r="H59" s="56"/>
    </row>
    <row r="60" spans="5:8" ht="12.75">
      <c r="E60" s="56"/>
      <c r="H60" s="56"/>
    </row>
    <row r="61" spans="5:8" ht="12.75">
      <c r="E61" s="56"/>
      <c r="H61" s="56"/>
    </row>
    <row r="62" spans="5:8" ht="12.75">
      <c r="E62" s="56"/>
      <c r="H62" s="56"/>
    </row>
    <row r="63" spans="5:8" ht="12.75">
      <c r="E63" s="56"/>
      <c r="H63" s="56"/>
    </row>
    <row r="64" spans="5:8" ht="12.75">
      <c r="E64" s="56"/>
      <c r="H64" s="56"/>
    </row>
    <row r="65" spans="5:8" ht="12.75">
      <c r="E65" s="56"/>
      <c r="H65" s="56"/>
    </row>
    <row r="66" spans="5:8" ht="12.75">
      <c r="E66" s="56"/>
      <c r="H66" s="56"/>
    </row>
    <row r="67" spans="5:8" ht="12.75">
      <c r="E67" s="56"/>
      <c r="H67" s="56"/>
    </row>
    <row r="68" spans="5:8" ht="12.75">
      <c r="E68" s="56"/>
      <c r="H68" s="56"/>
    </row>
    <row r="69" spans="5:8" ht="12.75">
      <c r="E69" s="56"/>
      <c r="H69" s="56"/>
    </row>
    <row r="70" spans="5:8" ht="12.75">
      <c r="E70" s="56"/>
      <c r="H70" s="56"/>
    </row>
    <row r="71" spans="5:8" ht="12.75">
      <c r="E71" s="56"/>
      <c r="H71" s="56"/>
    </row>
    <row r="72" spans="5:8" ht="12.75">
      <c r="E72" s="56"/>
      <c r="H72" s="56"/>
    </row>
    <row r="73" spans="5:8" ht="12.75">
      <c r="E73" s="56"/>
      <c r="H73" s="56"/>
    </row>
    <row r="74" spans="5:8" ht="12.75">
      <c r="E74" s="56"/>
      <c r="H74" s="56"/>
    </row>
    <row r="75" spans="5:8" ht="12.75">
      <c r="E75" s="56"/>
      <c r="H75" s="56"/>
    </row>
    <row r="76" spans="5:8" ht="12.75">
      <c r="E76" s="56"/>
      <c r="H76" s="56"/>
    </row>
    <row r="77" spans="5:8" ht="12.75">
      <c r="E77" s="56"/>
      <c r="H77" s="56"/>
    </row>
    <row r="78" spans="5:8" ht="12.75">
      <c r="E78" s="56"/>
      <c r="H78" s="56"/>
    </row>
    <row r="79" spans="5:8" ht="12.75">
      <c r="E79" s="56"/>
      <c r="H79" s="56"/>
    </row>
    <row r="80" spans="5:8" ht="12.75">
      <c r="E80" s="56"/>
      <c r="H80" s="56"/>
    </row>
    <row r="81" spans="5:8" ht="12.75">
      <c r="E81" s="56"/>
      <c r="H81" s="56"/>
    </row>
    <row r="82" spans="5:8" ht="12.75">
      <c r="E82" s="56"/>
      <c r="H82" s="56"/>
    </row>
    <row r="83" spans="5:8" ht="12.75">
      <c r="E83" s="56"/>
      <c r="H83" s="56"/>
    </row>
    <row r="84" spans="5:8" ht="12.75">
      <c r="E84" s="56"/>
      <c r="H84" s="56"/>
    </row>
    <row r="85" spans="5:8" ht="12.75">
      <c r="E85" s="56"/>
      <c r="H85" s="56"/>
    </row>
    <row r="86" spans="5:8" ht="12.75">
      <c r="E86" s="56"/>
      <c r="H86" s="56"/>
    </row>
    <row r="87" spans="5:8" ht="12.75">
      <c r="E87" s="56"/>
      <c r="H87" s="56"/>
    </row>
    <row r="88" spans="5:8" ht="12.75">
      <c r="E88" s="56"/>
      <c r="H88" s="56"/>
    </row>
    <row r="89" spans="5:8" ht="12.75">
      <c r="E89" s="56"/>
      <c r="H89" s="56"/>
    </row>
    <row r="90" spans="5:8" ht="12.75">
      <c r="E90" s="56"/>
      <c r="H90" s="56"/>
    </row>
    <row r="91" spans="5:8" ht="12.75">
      <c r="E91" s="56"/>
      <c r="H91" s="56"/>
    </row>
    <row r="92" spans="5:8" ht="12.75">
      <c r="E92" s="56"/>
      <c r="H92" s="56"/>
    </row>
    <row r="93" spans="5:8" ht="12.75">
      <c r="E93" s="56"/>
      <c r="H93" s="56"/>
    </row>
    <row r="94" spans="5:8" ht="12.75">
      <c r="E94" s="56"/>
      <c r="H94" s="56"/>
    </row>
    <row r="95" spans="5:8" ht="12.75">
      <c r="E95" s="56"/>
      <c r="H95" s="56"/>
    </row>
    <row r="96" spans="5:8" ht="12.75">
      <c r="E96" s="56"/>
      <c r="H96" s="56"/>
    </row>
    <row r="97" spans="5:8" ht="12.75">
      <c r="E97" s="56"/>
      <c r="H97" s="56"/>
    </row>
    <row r="98" spans="5:8" ht="12.75">
      <c r="E98" s="56"/>
      <c r="H98" s="56"/>
    </row>
    <row r="99" spans="5:8" ht="12.75">
      <c r="E99" s="56"/>
      <c r="H99" s="56"/>
    </row>
    <row r="100" spans="5:8" ht="12.75">
      <c r="E100" s="56"/>
      <c r="H100" s="56"/>
    </row>
    <row r="101" spans="5:8" ht="12.75">
      <c r="E101" s="56"/>
      <c r="H101" s="56"/>
    </row>
    <row r="102" spans="5:8" ht="12.75">
      <c r="E102" s="56"/>
      <c r="H102" s="56"/>
    </row>
    <row r="103" spans="5:8" ht="12.75">
      <c r="E103" s="56"/>
      <c r="H103" s="56"/>
    </row>
    <row r="104" spans="5:8" ht="12.75">
      <c r="E104" s="56"/>
      <c r="H104" s="56"/>
    </row>
    <row r="105" spans="5:8" ht="12.75">
      <c r="E105" s="56"/>
      <c r="H105" s="56"/>
    </row>
    <row r="106" spans="5:8" ht="12.75">
      <c r="E106" s="56"/>
      <c r="H106" s="56"/>
    </row>
    <row r="107" spans="5:8" ht="12.75">
      <c r="E107" s="56"/>
      <c r="H107" s="56"/>
    </row>
    <row r="108" spans="5:8" ht="12.75">
      <c r="E108" s="56"/>
      <c r="H108" s="56"/>
    </row>
    <row r="109" spans="5:8" ht="12.75">
      <c r="E109" s="56"/>
      <c r="H109" s="56"/>
    </row>
    <row r="110" spans="5:8" ht="12.75">
      <c r="E110" s="56"/>
      <c r="H110" s="56"/>
    </row>
    <row r="111" spans="5:8" ht="12.75">
      <c r="E111" s="56"/>
      <c r="H111" s="56"/>
    </row>
    <row r="112" spans="5:8" ht="12.75">
      <c r="E112" s="56"/>
      <c r="H112" s="56"/>
    </row>
    <row r="113" spans="5:8" ht="12.75">
      <c r="E113" s="56"/>
      <c r="H113" s="56"/>
    </row>
    <row r="114" spans="5:8" ht="12.75">
      <c r="E114" s="56"/>
      <c r="H114" s="56"/>
    </row>
    <row r="115" spans="5:8" ht="12.75">
      <c r="E115" s="56"/>
      <c r="H115" s="56"/>
    </row>
    <row r="116" spans="5:8" ht="12.75">
      <c r="E116" s="56"/>
      <c r="H116" s="56"/>
    </row>
    <row r="117" spans="5:8" ht="12.75">
      <c r="E117" s="56"/>
      <c r="H117" s="56"/>
    </row>
    <row r="118" spans="5:8" ht="12.75">
      <c r="E118" s="56"/>
      <c r="H118" s="56"/>
    </row>
    <row r="119" spans="5:8" ht="12.75">
      <c r="E119" s="56"/>
      <c r="H119" s="56"/>
    </row>
    <row r="120" spans="5:8" ht="12.75">
      <c r="E120" s="56"/>
      <c r="H120" s="56"/>
    </row>
    <row r="121" spans="5:8" ht="12.75">
      <c r="E121" s="56"/>
      <c r="H121" s="56"/>
    </row>
    <row r="122" spans="5:8" ht="12.75">
      <c r="E122" s="56"/>
      <c r="H122" s="56"/>
    </row>
    <row r="123" spans="5:8" ht="12.75">
      <c r="E123" s="56"/>
      <c r="H123" s="56"/>
    </row>
    <row r="124" spans="5:8" ht="12.75">
      <c r="E124" s="56"/>
      <c r="H124" s="56"/>
    </row>
    <row r="125" spans="5:8" ht="12.75">
      <c r="E125" s="56"/>
      <c r="H125" s="56"/>
    </row>
    <row r="126" spans="5:8" ht="12.75">
      <c r="E126" s="56"/>
      <c r="H126" s="56"/>
    </row>
    <row r="127" spans="5:8" ht="12.75">
      <c r="E127" s="56"/>
      <c r="H127" s="56"/>
    </row>
    <row r="128" spans="5:8" ht="12.75">
      <c r="E128" s="56"/>
      <c r="H128" s="56"/>
    </row>
    <row r="129" spans="5:8" ht="12.75">
      <c r="E129" s="56"/>
      <c r="H129" s="56"/>
    </row>
    <row r="130" spans="5:8" ht="12.75">
      <c r="E130" s="56"/>
      <c r="H130" s="56"/>
    </row>
    <row r="131" spans="5:8" ht="12.75">
      <c r="E131" s="56"/>
      <c r="H131" s="56"/>
    </row>
    <row r="132" spans="5:8" ht="12.75">
      <c r="E132" s="56"/>
      <c r="H132" s="56"/>
    </row>
    <row r="133" spans="5:8" ht="12.75">
      <c r="E133" s="56"/>
      <c r="H133" s="56"/>
    </row>
    <row r="134" spans="5:8" ht="12.75">
      <c r="E134" s="56"/>
      <c r="H134" s="56"/>
    </row>
    <row r="135" spans="5:8" ht="12.75">
      <c r="E135" s="56"/>
      <c r="H135" s="56"/>
    </row>
    <row r="136" spans="5:8" ht="12.75">
      <c r="E136" s="56"/>
      <c r="H136" s="56"/>
    </row>
    <row r="137" spans="5:8" ht="12.75">
      <c r="E137" s="56"/>
      <c r="H137" s="56"/>
    </row>
    <row r="138" spans="5:8" ht="12.75">
      <c r="E138" s="56"/>
      <c r="H138" s="56"/>
    </row>
    <row r="139" spans="5:8" ht="12.75">
      <c r="E139" s="56"/>
      <c r="H139" s="56"/>
    </row>
    <row r="140" spans="5:8" ht="12.75">
      <c r="E140" s="56"/>
      <c r="H140" s="56"/>
    </row>
    <row r="141" spans="5:8" ht="12.75">
      <c r="E141" s="56"/>
      <c r="H141" s="56"/>
    </row>
    <row r="142" spans="5:8" ht="12.75">
      <c r="E142" s="56"/>
      <c r="H142" s="56"/>
    </row>
    <row r="143" spans="5:8" ht="12.75">
      <c r="E143" s="56"/>
      <c r="H143" s="56"/>
    </row>
    <row r="144" spans="5:8" ht="12.75">
      <c r="E144" s="56"/>
      <c r="H144" s="56"/>
    </row>
    <row r="145" spans="5:8" ht="12.75">
      <c r="E145" s="56"/>
      <c r="H145" s="56"/>
    </row>
    <row r="146" spans="5:8" ht="12.75">
      <c r="E146" s="56"/>
      <c r="H146" s="56"/>
    </row>
    <row r="147" spans="5:8" ht="12.75">
      <c r="E147" s="56"/>
      <c r="H147" s="56"/>
    </row>
    <row r="148" spans="5:8" ht="12.75">
      <c r="E148" s="56"/>
      <c r="H148" s="56"/>
    </row>
    <row r="149" spans="5:8" ht="12.75">
      <c r="E149" s="56"/>
      <c r="H149" s="56"/>
    </row>
    <row r="150" spans="5:8" ht="12.75">
      <c r="E150" s="56"/>
      <c r="H150" s="56"/>
    </row>
    <row r="151" spans="5:8" ht="12.75">
      <c r="E151" s="56"/>
      <c r="H151" s="56"/>
    </row>
    <row r="152" spans="5:8" ht="12.75">
      <c r="E152" s="56"/>
      <c r="H152" s="56"/>
    </row>
    <row r="153" spans="5:8" ht="12.75">
      <c r="E153" s="56"/>
      <c r="H153" s="56"/>
    </row>
    <row r="154" spans="5:8" ht="12.75">
      <c r="E154" s="56"/>
      <c r="H154" s="56"/>
    </row>
    <row r="155" spans="5:8" ht="12.75">
      <c r="E155" s="56"/>
      <c r="H155" s="56"/>
    </row>
    <row r="156" spans="5:8" ht="12.75">
      <c r="E156" s="56"/>
      <c r="H156" s="56"/>
    </row>
    <row r="157" spans="5:8" ht="12.75">
      <c r="E157" s="56"/>
      <c r="H157" s="56"/>
    </row>
    <row r="158" spans="5:8" ht="12.75">
      <c r="E158" s="56"/>
      <c r="H158" s="56"/>
    </row>
    <row r="159" spans="5:8" ht="12.75">
      <c r="E159" s="56"/>
      <c r="H159" s="56"/>
    </row>
    <row r="160" spans="5:8" ht="12.75">
      <c r="E160" s="56"/>
      <c r="H160" s="56"/>
    </row>
    <row r="161" spans="5:8" ht="12.75">
      <c r="E161" s="56"/>
      <c r="H161" s="56"/>
    </row>
    <row r="162" spans="5:8" ht="12.75">
      <c r="E162" s="56"/>
      <c r="H162" s="56"/>
    </row>
    <row r="163" spans="5:8" ht="12.75">
      <c r="E163" s="56"/>
      <c r="H163" s="56"/>
    </row>
    <row r="164" spans="5:8" ht="12.75">
      <c r="E164" s="56"/>
      <c r="H164" s="56"/>
    </row>
    <row r="165" spans="5:8" ht="12.75">
      <c r="E165" s="56"/>
      <c r="H165" s="56"/>
    </row>
    <row r="166" spans="5:8" ht="12.75">
      <c r="E166" s="56"/>
      <c r="H166" s="56"/>
    </row>
    <row r="167" spans="5:8" ht="12.75">
      <c r="E167" s="56"/>
      <c r="H167" s="56"/>
    </row>
    <row r="168" spans="5:8" ht="12.75">
      <c r="E168" s="56"/>
      <c r="H168" s="56"/>
    </row>
    <row r="169" spans="5:8" ht="12.75">
      <c r="E169" s="56"/>
      <c r="H169" s="56"/>
    </row>
    <row r="170" spans="5:8" ht="12.75">
      <c r="E170" s="56"/>
      <c r="H170" s="56"/>
    </row>
    <row r="171" spans="5:8" ht="12.75">
      <c r="E171" s="56"/>
      <c r="H171" s="56"/>
    </row>
    <row r="172" spans="5:8" ht="12.75">
      <c r="E172" s="56"/>
      <c r="H172" s="56"/>
    </row>
    <row r="173" spans="5:8" ht="12.75">
      <c r="E173" s="56"/>
      <c r="H173" s="56"/>
    </row>
    <row r="174" spans="5:8" ht="12.75">
      <c r="E174" s="56"/>
      <c r="H174" s="56"/>
    </row>
    <row r="175" spans="5:8" ht="12.75">
      <c r="E175" s="56"/>
      <c r="H175" s="56"/>
    </row>
    <row r="176" spans="5:8" ht="12.75">
      <c r="E176" s="56"/>
      <c r="H176" s="56"/>
    </row>
    <row r="177" spans="5:8" ht="12.75">
      <c r="E177" s="56"/>
      <c r="H177" s="56"/>
    </row>
    <row r="178" spans="5:8" ht="12.75">
      <c r="E178" s="56"/>
      <c r="H178" s="56"/>
    </row>
    <row r="179" spans="5:8" ht="12.75">
      <c r="E179" s="56"/>
      <c r="H179" s="56"/>
    </row>
    <row r="180" spans="5:8" ht="12.75">
      <c r="E180" s="56"/>
      <c r="H180" s="56"/>
    </row>
    <row r="181" spans="5:8" ht="12.75">
      <c r="E181" s="56"/>
      <c r="H181" s="56"/>
    </row>
    <row r="182" spans="5:8" ht="12.75">
      <c r="E182" s="56"/>
      <c r="H182" s="56"/>
    </row>
    <row r="183" spans="5:8" ht="12.75">
      <c r="E183" s="56"/>
      <c r="H183" s="56"/>
    </row>
    <row r="184" spans="5:8" ht="12.75">
      <c r="E184" s="56"/>
      <c r="H184" s="56"/>
    </row>
    <row r="185" spans="5:8" ht="12.75">
      <c r="E185" s="56"/>
      <c r="H185" s="56"/>
    </row>
    <row r="186" spans="5:8" ht="12.75">
      <c r="E186" s="56"/>
      <c r="H186" s="56"/>
    </row>
    <row r="187" spans="5:8" ht="12.75">
      <c r="E187" s="56"/>
      <c r="H187" s="56"/>
    </row>
    <row r="188" spans="5:8" ht="12.75">
      <c r="E188" s="56"/>
      <c r="H188" s="56"/>
    </row>
    <row r="189" spans="5:8" ht="12.75">
      <c r="E189" s="56"/>
      <c r="H189" s="56"/>
    </row>
    <row r="190" spans="5:8" ht="12.75">
      <c r="E190" s="56"/>
      <c r="H190" s="56"/>
    </row>
    <row r="191" spans="5:8" ht="12.75">
      <c r="E191" s="56"/>
      <c r="H191" s="56"/>
    </row>
    <row r="192" spans="5:8" ht="12.75">
      <c r="E192" s="56"/>
      <c r="H192" s="56"/>
    </row>
    <row r="193" spans="5:8" ht="12.75">
      <c r="E193" s="56"/>
      <c r="H193" s="56"/>
    </row>
    <row r="194" spans="5:8" ht="12.75">
      <c r="E194" s="56"/>
      <c r="H194" s="56"/>
    </row>
    <row r="195" spans="5:8" ht="12.75">
      <c r="E195" s="56"/>
      <c r="H195" s="56"/>
    </row>
    <row r="196" spans="5:8" ht="12.75">
      <c r="E196" s="56"/>
      <c r="H196" s="56"/>
    </row>
    <row r="197" spans="5:8" ht="12.75">
      <c r="E197" s="56"/>
      <c r="H197" s="56"/>
    </row>
    <row r="198" spans="5:8" ht="12.75">
      <c r="E198" s="56"/>
      <c r="H198" s="56"/>
    </row>
    <row r="199" spans="5:8" ht="12.75">
      <c r="E199" s="56"/>
      <c r="H199" s="56"/>
    </row>
    <row r="200" spans="5:8" ht="12.75">
      <c r="E200" s="56"/>
      <c r="H200" s="56"/>
    </row>
    <row r="201" spans="5:8" ht="12.75">
      <c r="E201" s="56"/>
      <c r="H201" s="56"/>
    </row>
    <row r="202" spans="5:8" ht="12.75">
      <c r="E202" s="56"/>
      <c r="H202" s="56"/>
    </row>
    <row r="203" spans="5:8" ht="12.75">
      <c r="E203" s="56"/>
      <c r="H203" s="56"/>
    </row>
    <row r="204" spans="5:8" ht="12.75">
      <c r="E204" s="56"/>
      <c r="H204" s="56"/>
    </row>
    <row r="205" spans="5:8" ht="12.75">
      <c r="E205" s="56"/>
      <c r="H205" s="56"/>
    </row>
    <row r="206" spans="5:8" ht="12.75">
      <c r="E206" s="56"/>
      <c r="H206" s="56"/>
    </row>
    <row r="207" spans="5:8" ht="12.75">
      <c r="E207" s="56"/>
      <c r="H207" s="56"/>
    </row>
    <row r="208" spans="5:8" ht="12.75">
      <c r="E208" s="56"/>
      <c r="H208" s="56"/>
    </row>
    <row r="209" spans="5:8" ht="12.75">
      <c r="E209" s="56"/>
      <c r="H209" s="56"/>
    </row>
    <row r="210" spans="5:8" ht="12.75">
      <c r="E210" s="56"/>
      <c r="H210" s="56"/>
    </row>
    <row r="211" spans="5:8" ht="12.75">
      <c r="E211" s="56"/>
      <c r="H211" s="56"/>
    </row>
    <row r="212" spans="5:8" ht="12.75">
      <c r="E212" s="56"/>
      <c r="H212" s="56"/>
    </row>
    <row r="213" spans="5:8" ht="12.75">
      <c r="E213" s="56"/>
      <c r="H213" s="56"/>
    </row>
    <row r="214" spans="5:8" ht="12.75">
      <c r="E214" s="56"/>
      <c r="H214" s="56"/>
    </row>
    <row r="215" spans="5:8" ht="12.75">
      <c r="E215" s="56"/>
      <c r="H215" s="56"/>
    </row>
    <row r="216" spans="5:8" ht="12.75">
      <c r="E216" s="56"/>
      <c r="H216" s="56"/>
    </row>
    <row r="217" spans="5:8" ht="12.75">
      <c r="E217" s="56"/>
      <c r="H217" s="56"/>
    </row>
    <row r="218" spans="5:8" ht="12.75">
      <c r="E218" s="56"/>
      <c r="H218" s="56"/>
    </row>
    <row r="219" spans="5:8" ht="12.75">
      <c r="E219" s="56"/>
      <c r="H219" s="56"/>
    </row>
    <row r="220" spans="5:8" ht="12.75">
      <c r="E220" s="56"/>
      <c r="H220" s="56"/>
    </row>
    <row r="221" spans="5:8" ht="12.75">
      <c r="E221" s="56"/>
      <c r="H221" s="56"/>
    </row>
    <row r="222" spans="5:8" ht="12.75">
      <c r="E222" s="56"/>
      <c r="H222" s="56"/>
    </row>
    <row r="223" spans="5:8" ht="12.75">
      <c r="E223" s="56"/>
      <c r="H223" s="56"/>
    </row>
    <row r="224" spans="5:8" ht="12.75">
      <c r="E224" s="56"/>
      <c r="H224" s="56"/>
    </row>
    <row r="225" spans="5:8" ht="12.75">
      <c r="E225" s="56"/>
      <c r="H225" s="56"/>
    </row>
    <row r="226" spans="5:8" ht="12.75">
      <c r="E226" s="56"/>
      <c r="H226" s="56"/>
    </row>
    <row r="227" spans="5:8" ht="12.75">
      <c r="E227" s="56"/>
      <c r="H227" s="56"/>
    </row>
    <row r="228" spans="5:8" ht="12.75">
      <c r="E228" s="56"/>
      <c r="H228" s="56"/>
    </row>
    <row r="229" spans="5:8" ht="12.75">
      <c r="E229" s="56"/>
      <c r="H229" s="56"/>
    </row>
    <row r="230" spans="5:8" ht="12.75">
      <c r="E230" s="56"/>
      <c r="H230" s="56"/>
    </row>
    <row r="231" spans="5:8" ht="12.75">
      <c r="E231" s="56"/>
      <c r="H231" s="56"/>
    </row>
    <row r="232" spans="5:8" ht="12.75">
      <c r="E232" s="56"/>
      <c r="H232" s="56"/>
    </row>
    <row r="233" spans="5:8" ht="12.75">
      <c r="E233" s="56"/>
      <c r="H233" s="56"/>
    </row>
    <row r="234" spans="5:8" ht="12.75">
      <c r="E234" s="56"/>
      <c r="H234" s="56"/>
    </row>
    <row r="235" spans="5:8" ht="12.75">
      <c r="E235" s="56"/>
      <c r="H235" s="56"/>
    </row>
    <row r="236" spans="5:8" ht="12.75">
      <c r="E236" s="56"/>
      <c r="H236" s="56"/>
    </row>
    <row r="237" spans="5:8" ht="12.75">
      <c r="E237" s="56"/>
      <c r="H237" s="56"/>
    </row>
    <row r="238" spans="5:8" ht="12.75">
      <c r="E238" s="56"/>
      <c r="H238" s="56"/>
    </row>
    <row r="239" spans="5:8" ht="12.75">
      <c r="E239" s="56"/>
      <c r="H239" s="56"/>
    </row>
    <row r="240" spans="5:8" ht="12.75">
      <c r="E240" s="56"/>
      <c r="H240" s="56"/>
    </row>
    <row r="241" spans="5:8" ht="12.75">
      <c r="E241" s="56"/>
      <c r="H241" s="56"/>
    </row>
    <row r="242" spans="5:8" ht="12.75">
      <c r="E242" s="56"/>
      <c r="H242" s="56"/>
    </row>
    <row r="243" spans="5:8" ht="12.75">
      <c r="E243" s="56"/>
      <c r="H243" s="56"/>
    </row>
    <row r="244" spans="5:8" ht="12.75">
      <c r="E244" s="56"/>
      <c r="H244" s="56"/>
    </row>
    <row r="245" spans="5:8" ht="12.75">
      <c r="E245" s="56"/>
      <c r="H245" s="56"/>
    </row>
    <row r="246" spans="5:8" ht="12.75">
      <c r="E246" s="56"/>
      <c r="H246" s="56"/>
    </row>
    <row r="247" spans="5:8" ht="12.75">
      <c r="E247" s="56"/>
      <c r="H247" s="56"/>
    </row>
    <row r="248" spans="5:8" ht="12.75">
      <c r="E248" s="56"/>
      <c r="H248" s="56"/>
    </row>
    <row r="249" spans="5:8" ht="12.75">
      <c r="E249" s="56"/>
      <c r="H249" s="56"/>
    </row>
    <row r="250" spans="5:8" ht="12.75">
      <c r="E250" s="56"/>
      <c r="H250" s="56"/>
    </row>
    <row r="251" spans="5:8" ht="12.75">
      <c r="E251" s="56"/>
      <c r="H251" s="56"/>
    </row>
    <row r="252" spans="5:8" ht="12.75">
      <c r="E252" s="56"/>
      <c r="H252" s="56"/>
    </row>
    <row r="253" spans="5:8" ht="12.75">
      <c r="E253" s="56"/>
      <c r="H253" s="56"/>
    </row>
    <row r="254" spans="5:8" ht="12.75">
      <c r="E254" s="56"/>
      <c r="H254" s="56"/>
    </row>
    <row r="255" spans="5:8" ht="12.75">
      <c r="E255" s="56"/>
      <c r="H255" s="56"/>
    </row>
    <row r="256" spans="5:8" ht="12.75">
      <c r="E256" s="56"/>
      <c r="H256" s="56"/>
    </row>
    <row r="257" spans="5:8" ht="12.75">
      <c r="E257" s="56"/>
      <c r="H257" s="56"/>
    </row>
    <row r="258" spans="5:8" ht="12.75">
      <c r="E258" s="56"/>
      <c r="H258" s="56"/>
    </row>
    <row r="259" spans="5:8" ht="12.75">
      <c r="E259" s="56"/>
      <c r="H259" s="56"/>
    </row>
    <row r="260" spans="5:8" ht="12.75">
      <c r="E260" s="56"/>
      <c r="H260" s="56"/>
    </row>
    <row r="261" spans="5:8" ht="12.75">
      <c r="E261" s="56"/>
      <c r="H261" s="56"/>
    </row>
    <row r="262" spans="5:8" ht="12.75">
      <c r="E262" s="56"/>
      <c r="H262" s="56"/>
    </row>
    <row r="263" spans="5:8" ht="12.75">
      <c r="E263" s="56"/>
      <c r="H263" s="56"/>
    </row>
    <row r="264" spans="5:8" ht="12.75">
      <c r="E264" s="56"/>
      <c r="H264" s="56"/>
    </row>
    <row r="265" spans="5:8" ht="12.75">
      <c r="E265" s="56"/>
      <c r="H265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248"/>
  <sheetViews>
    <sheetView workbookViewId="0" topLeftCell="A1">
      <selection activeCell="F34" sqref="F34"/>
    </sheetView>
  </sheetViews>
  <sheetFormatPr defaultColWidth="9.140625" defaultRowHeight="12.75"/>
  <cols>
    <col min="1" max="1" width="3.7109375" style="19" customWidth="1"/>
    <col min="2" max="2" width="9.7109375" style="19" customWidth="1"/>
    <col min="3" max="3" width="50.7109375" style="19" customWidth="1"/>
    <col min="4" max="4" width="20.7109375" style="23" customWidth="1"/>
    <col min="5" max="6" width="8.7109375" style="19" customWidth="1"/>
    <col min="7" max="7" width="20.7109375" style="25" customWidth="1"/>
    <col min="8" max="8" width="12.7109375" style="25" customWidth="1"/>
    <col min="9" max="10" width="12.7109375" style="102" customWidth="1"/>
    <col min="11" max="16384" width="9.140625" style="19" customWidth="1"/>
  </cols>
  <sheetData>
    <row r="1" spans="1:12" ht="76.5" customHeight="1">
      <c r="A1" s="250" t="s">
        <v>632</v>
      </c>
      <c r="B1" s="250"/>
      <c r="C1" s="250"/>
      <c r="D1" s="250"/>
      <c r="E1" s="250"/>
      <c r="F1" s="250"/>
      <c r="G1" s="250"/>
      <c r="H1" s="250"/>
      <c r="I1" s="250"/>
      <c r="J1" s="250"/>
      <c r="L1" s="21"/>
    </row>
    <row r="2" spans="1:8" ht="29.25" customHeight="1" thickBot="1">
      <c r="A2" s="22"/>
      <c r="B2" s="20"/>
      <c r="C2" s="20" t="s">
        <v>600</v>
      </c>
      <c r="D2" s="19"/>
      <c r="E2" s="25"/>
      <c r="F2" s="25"/>
      <c r="G2" s="23"/>
      <c r="H2" s="24"/>
    </row>
    <row r="3" spans="1:10" s="20" customFormat="1" ht="66.75" customHeight="1">
      <c r="A3" s="48" t="s">
        <v>191</v>
      </c>
      <c r="B3" s="26" t="s">
        <v>625</v>
      </c>
      <c r="C3" s="26" t="s">
        <v>1</v>
      </c>
      <c r="D3" s="27" t="s">
        <v>591</v>
      </c>
      <c r="E3" s="30" t="s">
        <v>589</v>
      </c>
      <c r="F3" s="30" t="s">
        <v>631</v>
      </c>
      <c r="G3" s="28" t="s">
        <v>592</v>
      </c>
      <c r="H3" s="29" t="s">
        <v>627</v>
      </c>
      <c r="I3" s="112" t="s">
        <v>767</v>
      </c>
      <c r="J3" s="108" t="s">
        <v>768</v>
      </c>
    </row>
    <row r="4" spans="1:10" ht="12.75">
      <c r="A4" s="51" t="s">
        <v>639</v>
      </c>
      <c r="B4" s="33" t="s">
        <v>626</v>
      </c>
      <c r="C4" s="33" t="s">
        <v>52</v>
      </c>
      <c r="D4" s="33" t="s">
        <v>146</v>
      </c>
      <c r="E4" s="40">
        <v>672</v>
      </c>
      <c r="F4" s="40">
        <f>(E4*20%)+E4</f>
        <v>806.4</v>
      </c>
      <c r="G4" s="38" t="s">
        <v>300</v>
      </c>
      <c r="H4" s="40">
        <v>36179</v>
      </c>
      <c r="I4" s="111"/>
      <c r="J4" s="109"/>
    </row>
    <row r="5" spans="1:10" ht="12.75">
      <c r="A5" s="51" t="s">
        <v>639</v>
      </c>
      <c r="B5" s="33" t="s">
        <v>626</v>
      </c>
      <c r="C5" s="33" t="s">
        <v>190</v>
      </c>
      <c r="D5" s="33" t="s">
        <v>146</v>
      </c>
      <c r="E5" s="40">
        <v>215</v>
      </c>
      <c r="F5" s="40">
        <f>(E5*20%)+E5</f>
        <v>258</v>
      </c>
      <c r="G5" s="38" t="s">
        <v>293</v>
      </c>
      <c r="H5" s="40">
        <v>17308</v>
      </c>
      <c r="I5" s="111"/>
      <c r="J5" s="207"/>
    </row>
    <row r="6" spans="1:10" ht="12.75">
      <c r="A6" s="198" t="s">
        <v>639</v>
      </c>
      <c r="B6" s="111" t="s">
        <v>630</v>
      </c>
      <c r="C6" s="111" t="s">
        <v>110</v>
      </c>
      <c r="D6" s="111" t="s">
        <v>183</v>
      </c>
      <c r="E6" s="68">
        <v>8</v>
      </c>
      <c r="F6" s="68">
        <f>(E6*20%)+E6</f>
        <v>9.6</v>
      </c>
      <c r="G6" s="38" t="s">
        <v>294</v>
      </c>
      <c r="H6" s="40">
        <v>9735</v>
      </c>
      <c r="I6" s="111"/>
      <c r="J6" s="207"/>
    </row>
    <row r="7" spans="4:10" ht="12.75">
      <c r="D7" s="19"/>
      <c r="G7" s="38" t="s">
        <v>295</v>
      </c>
      <c r="H7" s="40">
        <v>3945</v>
      </c>
      <c r="I7" s="111"/>
      <c r="J7" s="207"/>
    </row>
    <row r="8" spans="1:12" ht="12.75">
      <c r="A8" s="51"/>
      <c r="B8" s="33"/>
      <c r="C8" s="33"/>
      <c r="D8" s="33"/>
      <c r="E8" s="40"/>
      <c r="F8" s="40"/>
      <c r="G8" s="38" t="s">
        <v>296</v>
      </c>
      <c r="H8" s="40">
        <v>2764</v>
      </c>
      <c r="I8" s="111"/>
      <c r="J8" s="207"/>
      <c r="L8" s="25"/>
    </row>
    <row r="9" spans="1:10" ht="12.75">
      <c r="A9" s="51"/>
      <c r="B9" s="33"/>
      <c r="C9" s="33"/>
      <c r="D9" s="33"/>
      <c r="E9" s="40"/>
      <c r="F9" s="40"/>
      <c r="G9" s="38" t="s">
        <v>297</v>
      </c>
      <c r="H9" s="40">
        <v>3796</v>
      </c>
      <c r="I9" s="111"/>
      <c r="J9" s="207"/>
    </row>
    <row r="10" spans="1:10" ht="12.75">
      <c r="A10" s="51"/>
      <c r="B10" s="33"/>
      <c r="C10" s="33"/>
      <c r="D10" s="33"/>
      <c r="E10" s="40"/>
      <c r="F10" s="40"/>
      <c r="G10" s="38" t="s">
        <v>298</v>
      </c>
      <c r="H10" s="40">
        <v>18526</v>
      </c>
      <c r="I10" s="111"/>
      <c r="J10" s="207"/>
    </row>
    <row r="11" spans="1:12" ht="12.75">
      <c r="A11" s="51"/>
      <c r="B11" s="33"/>
      <c r="C11" s="33"/>
      <c r="D11" s="33"/>
      <c r="E11" s="40"/>
      <c r="F11" s="40"/>
      <c r="G11" s="38" t="s">
        <v>299</v>
      </c>
      <c r="H11" s="40">
        <v>4278</v>
      </c>
      <c r="I11" s="111"/>
      <c r="J11" s="207"/>
      <c r="L11" s="25"/>
    </row>
    <row r="12" spans="1:10" ht="12.75">
      <c r="A12" s="51"/>
      <c r="B12" s="33"/>
      <c r="C12" s="33"/>
      <c r="D12" s="33"/>
      <c r="E12" s="40"/>
      <c r="F12" s="40"/>
      <c r="G12" s="38" t="s">
        <v>301</v>
      </c>
      <c r="H12" s="40">
        <v>6103</v>
      </c>
      <c r="I12" s="111"/>
      <c r="J12" s="207"/>
    </row>
    <row r="13" spans="1:10" ht="12.75">
      <c r="A13" s="51"/>
      <c r="B13" s="33"/>
      <c r="C13" s="33"/>
      <c r="D13" s="33"/>
      <c r="E13" s="40"/>
      <c r="F13" s="40"/>
      <c r="G13" s="38" t="s">
        <v>302</v>
      </c>
      <c r="H13" s="40">
        <v>4726</v>
      </c>
      <c r="I13" s="111"/>
      <c r="J13" s="207"/>
    </row>
    <row r="14" spans="1:10" ht="12.75">
      <c r="A14" s="51"/>
      <c r="B14" s="33"/>
      <c r="C14" s="33"/>
      <c r="D14" s="33"/>
      <c r="E14" s="40"/>
      <c r="F14" s="40"/>
      <c r="G14" s="38" t="s">
        <v>303</v>
      </c>
      <c r="H14" s="40">
        <v>78943</v>
      </c>
      <c r="I14" s="111"/>
      <c r="J14" s="207"/>
    </row>
    <row r="15" spans="1:10" ht="12.75">
      <c r="A15" s="51"/>
      <c r="B15" s="33"/>
      <c r="C15" s="33"/>
      <c r="D15" s="33"/>
      <c r="E15" s="40"/>
      <c r="F15" s="40"/>
      <c r="G15" s="38" t="s">
        <v>304</v>
      </c>
      <c r="H15" s="40">
        <v>3127</v>
      </c>
      <c r="I15" s="111"/>
      <c r="J15" s="207"/>
    </row>
    <row r="16" spans="1:10" ht="12.75">
      <c r="A16" s="51"/>
      <c r="B16" s="33"/>
      <c r="C16" s="33"/>
      <c r="D16" s="33"/>
      <c r="E16" s="40"/>
      <c r="F16" s="40"/>
      <c r="G16" s="38" t="s">
        <v>305</v>
      </c>
      <c r="H16" s="40">
        <v>13900</v>
      </c>
      <c r="I16" s="111"/>
      <c r="J16" s="207"/>
    </row>
    <row r="17" spans="1:13" ht="12.75">
      <c r="A17" s="51"/>
      <c r="B17" s="33"/>
      <c r="C17" s="33"/>
      <c r="D17" s="33"/>
      <c r="E17" s="40"/>
      <c r="F17" s="40"/>
      <c r="G17" s="38" t="s">
        <v>306</v>
      </c>
      <c r="H17" s="40">
        <v>5098</v>
      </c>
      <c r="I17" s="111"/>
      <c r="J17" s="207"/>
      <c r="M17" s="25"/>
    </row>
    <row r="18" spans="1:10" ht="12.75">
      <c r="A18" s="51"/>
      <c r="B18" s="33"/>
      <c r="C18" s="33"/>
      <c r="D18" s="33"/>
      <c r="E18" s="40"/>
      <c r="F18" s="40"/>
      <c r="G18" s="38" t="s">
        <v>307</v>
      </c>
      <c r="H18" s="40">
        <v>10377</v>
      </c>
      <c r="I18" s="111"/>
      <c r="J18" s="207"/>
    </row>
    <row r="19" spans="1:10" ht="12.75">
      <c r="A19" s="51"/>
      <c r="B19" s="33"/>
      <c r="C19" s="33"/>
      <c r="D19" s="33"/>
      <c r="E19" s="40"/>
      <c r="F19" s="40"/>
      <c r="G19" s="38" t="s">
        <v>308</v>
      </c>
      <c r="H19" s="40">
        <v>6761</v>
      </c>
      <c r="I19" s="111"/>
      <c r="J19" s="207"/>
    </row>
    <row r="20" spans="1:10" ht="12.75">
      <c r="A20" s="51"/>
      <c r="B20" s="33"/>
      <c r="C20" s="33"/>
      <c r="D20" s="33"/>
      <c r="E20" s="40"/>
      <c r="F20" s="40"/>
      <c r="G20" s="38" t="s">
        <v>309</v>
      </c>
      <c r="H20" s="40">
        <v>2625</v>
      </c>
      <c r="I20" s="111"/>
      <c r="J20" s="207"/>
    </row>
    <row r="21" spans="1:10" ht="12.75">
      <c r="A21" s="51"/>
      <c r="B21" s="33"/>
      <c r="C21" s="33"/>
      <c r="D21" s="33"/>
      <c r="E21" s="40"/>
      <c r="F21" s="40"/>
      <c r="G21" s="38" t="s">
        <v>310</v>
      </c>
      <c r="H21" s="40">
        <v>13654</v>
      </c>
      <c r="I21" s="111"/>
      <c r="J21" s="207"/>
    </row>
    <row r="22" spans="1:10" ht="12.75">
      <c r="A22" s="51"/>
      <c r="B22" s="33"/>
      <c r="C22" s="33"/>
      <c r="D22" s="33"/>
      <c r="E22" s="40"/>
      <c r="F22" s="40"/>
      <c r="G22" s="38" t="s">
        <v>311</v>
      </c>
      <c r="H22" s="40">
        <v>5628</v>
      </c>
      <c r="I22" s="111"/>
      <c r="J22" s="207"/>
    </row>
    <row r="23" spans="1:10" ht="12.75">
      <c r="A23" s="51"/>
      <c r="B23" s="33"/>
      <c r="C23" s="33"/>
      <c r="D23" s="33"/>
      <c r="E23" s="40"/>
      <c r="F23" s="40"/>
      <c r="G23" s="38" t="s">
        <v>312</v>
      </c>
      <c r="H23" s="40">
        <v>16338</v>
      </c>
      <c r="I23" s="111"/>
      <c r="J23" s="207"/>
    </row>
    <row r="24" spans="1:10" ht="12.75">
      <c r="A24" s="51"/>
      <c r="B24" s="33"/>
      <c r="C24" s="33"/>
      <c r="D24" s="33"/>
      <c r="E24" s="40"/>
      <c r="F24" s="40"/>
      <c r="G24" s="38" t="s">
        <v>313</v>
      </c>
      <c r="H24" s="40">
        <v>6812</v>
      </c>
      <c r="I24" s="111"/>
      <c r="J24" s="207"/>
    </row>
    <row r="25" spans="1:10" ht="12.75">
      <c r="A25" s="51"/>
      <c r="B25" s="33"/>
      <c r="C25" s="33"/>
      <c r="D25" s="33"/>
      <c r="E25" s="40"/>
      <c r="F25" s="40"/>
      <c r="G25" s="38" t="s">
        <v>314</v>
      </c>
      <c r="H25" s="40">
        <v>4403</v>
      </c>
      <c r="I25" s="111"/>
      <c r="J25" s="207"/>
    </row>
    <row r="26" spans="1:10" ht="12.75">
      <c r="A26" s="51"/>
      <c r="B26" s="33"/>
      <c r="C26" s="33"/>
      <c r="D26" s="33"/>
      <c r="E26" s="40"/>
      <c r="F26" s="40"/>
      <c r="G26" s="38" t="s">
        <v>315</v>
      </c>
      <c r="H26" s="40">
        <v>13689</v>
      </c>
      <c r="I26" s="111"/>
      <c r="J26" s="207"/>
    </row>
    <row r="27" spans="1:10" ht="12.75">
      <c r="A27" s="51"/>
      <c r="B27" s="33"/>
      <c r="C27" s="33"/>
      <c r="D27" s="33"/>
      <c r="E27" s="40"/>
      <c r="F27" s="40"/>
      <c r="G27" s="38" t="s">
        <v>316</v>
      </c>
      <c r="H27" s="40">
        <v>13132</v>
      </c>
      <c r="I27" s="111"/>
      <c r="J27" s="207"/>
    </row>
    <row r="28" spans="1:10" ht="12.75">
      <c r="A28" s="51"/>
      <c r="B28" s="33"/>
      <c r="C28" s="33"/>
      <c r="D28" s="33"/>
      <c r="E28" s="40"/>
      <c r="F28" s="40"/>
      <c r="G28" s="38" t="s">
        <v>317</v>
      </c>
      <c r="H28" s="40">
        <v>18893</v>
      </c>
      <c r="I28" s="111"/>
      <c r="J28" s="207"/>
    </row>
    <row r="29" spans="1:10" ht="12.75">
      <c r="A29" s="51"/>
      <c r="B29" s="33"/>
      <c r="C29" s="33"/>
      <c r="D29" s="33"/>
      <c r="E29" s="40"/>
      <c r="F29" s="40"/>
      <c r="G29" s="38" t="s">
        <v>318</v>
      </c>
      <c r="H29" s="40">
        <v>9085</v>
      </c>
      <c r="I29" s="111"/>
      <c r="J29" s="207"/>
    </row>
    <row r="30" spans="1:10" ht="12.75">
      <c r="A30" s="51"/>
      <c r="B30" s="33"/>
      <c r="C30" s="33"/>
      <c r="D30" s="33"/>
      <c r="E30" s="40"/>
      <c r="F30" s="40"/>
      <c r="G30" s="38" t="s">
        <v>319</v>
      </c>
      <c r="H30" s="40">
        <v>7878</v>
      </c>
      <c r="I30" s="111"/>
      <c r="J30" s="207"/>
    </row>
    <row r="31" spans="1:255" s="20" customFormat="1" ht="12.75">
      <c r="A31" s="158"/>
      <c r="B31" s="32"/>
      <c r="C31" s="32" t="s">
        <v>778</v>
      </c>
      <c r="D31" s="32"/>
      <c r="E31" s="60">
        <f>SUM(E4:E30)</f>
        <v>895</v>
      </c>
      <c r="F31" s="60">
        <f>(E31*20%)+E31</f>
        <v>1074</v>
      </c>
      <c r="G31" s="34"/>
      <c r="H31" s="60">
        <v>337703</v>
      </c>
      <c r="I31" s="69">
        <f>D34*H31</f>
        <v>682.8761215730958</v>
      </c>
      <c r="J31" s="122">
        <f>D35*H31</f>
        <v>403391.55009800295</v>
      </c>
      <c r="IU31" s="128">
        <f>SUM(H31:IT31)</f>
        <v>741777.426219576</v>
      </c>
    </row>
    <row r="32" spans="1:10" ht="12.75">
      <c r="A32" s="144"/>
      <c r="B32" s="145"/>
      <c r="C32" s="145"/>
      <c r="D32" s="145"/>
      <c r="E32" s="146"/>
      <c r="F32" s="146"/>
      <c r="G32" s="145"/>
      <c r="H32" s="146"/>
      <c r="I32" s="208"/>
      <c r="J32" s="151"/>
    </row>
    <row r="33" spans="1:10" s="20" customFormat="1" ht="13.5" thickBot="1">
      <c r="A33" s="52"/>
      <c r="B33" s="43"/>
      <c r="C33" s="43" t="s">
        <v>779</v>
      </c>
      <c r="D33" s="43"/>
      <c r="E33" s="46">
        <v>895</v>
      </c>
      <c r="F33" s="46">
        <v>1074</v>
      </c>
      <c r="G33" s="44"/>
      <c r="H33" s="46">
        <v>337703</v>
      </c>
      <c r="I33" s="54">
        <f>D34*H33</f>
        <v>682.8761215730958</v>
      </c>
      <c r="J33" s="110">
        <f>D35*H33</f>
        <v>403391.55009800295</v>
      </c>
    </row>
    <row r="34" spans="3:11" s="101" customFormat="1" ht="12.75">
      <c r="C34" s="101" t="s">
        <v>762</v>
      </c>
      <c r="D34" s="106">
        <v>0.00202212038854584</v>
      </c>
      <c r="E34" s="107"/>
      <c r="F34" s="107"/>
      <c r="G34" s="107"/>
      <c r="H34" s="128"/>
      <c r="I34" s="63"/>
      <c r="J34" s="107"/>
      <c r="K34" s="107"/>
    </row>
    <row r="35" spans="3:11" s="101" customFormat="1" ht="12.75">
      <c r="C35" s="101" t="s">
        <v>763</v>
      </c>
      <c r="D35" s="106">
        <v>1.1945157434136</v>
      </c>
      <c r="E35" s="107"/>
      <c r="F35" s="107"/>
      <c r="G35" s="107"/>
      <c r="H35" s="128"/>
      <c r="I35" s="103"/>
      <c r="J35" s="107"/>
      <c r="K35" s="107"/>
    </row>
    <row r="36" spans="3:11" s="101" customFormat="1" ht="12.75">
      <c r="C36" s="101" t="s">
        <v>766</v>
      </c>
      <c r="D36" s="106">
        <v>590.724345681818</v>
      </c>
      <c r="E36" s="107"/>
      <c r="F36" s="107"/>
      <c r="G36" s="107"/>
      <c r="H36" s="128"/>
      <c r="I36" s="103"/>
      <c r="J36" s="107"/>
      <c r="K36" s="107"/>
    </row>
    <row r="38" spans="1:8" ht="12.75">
      <c r="A38" s="20" t="s">
        <v>848</v>
      </c>
      <c r="G38" s="56"/>
      <c r="H38" s="56"/>
    </row>
    <row r="39" spans="7:8" ht="12.75">
      <c r="G39" s="56"/>
      <c r="H39" s="56"/>
    </row>
    <row r="40" spans="7:8" ht="12.75">
      <c r="G40" s="56"/>
      <c r="H40" s="56"/>
    </row>
    <row r="41" spans="7:8" ht="12.75">
      <c r="G41" s="56"/>
      <c r="H41" s="56"/>
    </row>
    <row r="42" spans="7:8" ht="12.75">
      <c r="G42" s="56"/>
      <c r="H42" s="56"/>
    </row>
    <row r="43" spans="7:8" ht="12.75">
      <c r="G43" s="56"/>
      <c r="H43" s="56"/>
    </row>
    <row r="44" spans="7:8" ht="12.75">
      <c r="G44" s="56"/>
      <c r="H44" s="56"/>
    </row>
    <row r="45" spans="7:8" ht="12.75">
      <c r="G45" s="56"/>
      <c r="H45" s="56"/>
    </row>
    <row r="46" spans="7:8" ht="12.75">
      <c r="G46" s="56"/>
      <c r="H46" s="56"/>
    </row>
    <row r="47" spans="7:8" ht="12.75">
      <c r="G47" s="56"/>
      <c r="H47" s="56"/>
    </row>
    <row r="48" spans="7:8" ht="12.75">
      <c r="G48" s="56"/>
      <c r="H48" s="56"/>
    </row>
    <row r="49" spans="7:8" ht="12.75">
      <c r="G49" s="56"/>
      <c r="H49" s="56"/>
    </row>
    <row r="50" spans="7:8" ht="12.75">
      <c r="G50" s="56"/>
      <c r="H50" s="56"/>
    </row>
    <row r="51" spans="7:8" ht="12.75">
      <c r="G51" s="56"/>
      <c r="H51" s="56"/>
    </row>
    <row r="52" spans="7:8" ht="12.75">
      <c r="G52" s="56"/>
      <c r="H52" s="56"/>
    </row>
    <row r="53" spans="7:8" ht="12.75">
      <c r="G53" s="56"/>
      <c r="H53" s="56"/>
    </row>
    <row r="54" spans="7:8" ht="12.75">
      <c r="G54" s="56"/>
      <c r="H54" s="56"/>
    </row>
    <row r="55" spans="7:8" ht="12.75">
      <c r="G55" s="56"/>
      <c r="H55" s="56"/>
    </row>
    <row r="56" spans="7:8" ht="12.75">
      <c r="G56" s="56"/>
      <c r="H56" s="56"/>
    </row>
    <row r="57" spans="7:8" ht="12.75">
      <c r="G57" s="56"/>
      <c r="H57" s="56"/>
    </row>
    <row r="58" spans="7:8" ht="12.75">
      <c r="G58" s="56"/>
      <c r="H58" s="56"/>
    </row>
    <row r="59" spans="7:8" ht="12.75">
      <c r="G59" s="56"/>
      <c r="H59" s="56"/>
    </row>
    <row r="60" spans="7:8" ht="12.75">
      <c r="G60" s="56"/>
      <c r="H60" s="56"/>
    </row>
    <row r="61" spans="7:8" ht="12.75">
      <c r="G61" s="56"/>
      <c r="H61" s="56"/>
    </row>
    <row r="62" spans="7:8" ht="12.75">
      <c r="G62" s="56"/>
      <c r="H62" s="56"/>
    </row>
    <row r="63" spans="7:8" ht="12.75">
      <c r="G63" s="56"/>
      <c r="H63" s="56"/>
    </row>
    <row r="64" spans="7:8" ht="12.75">
      <c r="G64" s="56"/>
      <c r="H64" s="56"/>
    </row>
    <row r="65" spans="7:8" ht="12.75">
      <c r="G65" s="56"/>
      <c r="H65" s="56"/>
    </row>
    <row r="66" spans="7:8" ht="12.75">
      <c r="G66" s="56"/>
      <c r="H66" s="56"/>
    </row>
    <row r="67" spans="7:8" ht="12.75">
      <c r="G67" s="56"/>
      <c r="H67" s="56"/>
    </row>
    <row r="68" spans="7:8" ht="12.75">
      <c r="G68" s="56"/>
      <c r="H68" s="56"/>
    </row>
    <row r="69" spans="7:8" ht="12.75">
      <c r="G69" s="56"/>
      <c r="H69" s="56"/>
    </row>
    <row r="70" spans="7:8" ht="12.75">
      <c r="G70" s="56"/>
      <c r="H70" s="56"/>
    </row>
    <row r="71" spans="7:8" ht="12.75">
      <c r="G71" s="56"/>
      <c r="H71" s="56"/>
    </row>
    <row r="72" spans="7:8" ht="12.75">
      <c r="G72" s="56"/>
      <c r="H72" s="56"/>
    </row>
    <row r="73" spans="7:8" ht="12.75">
      <c r="G73" s="56"/>
      <c r="H73" s="56"/>
    </row>
    <row r="74" spans="7:8" ht="12.75">
      <c r="G74" s="56"/>
      <c r="H74" s="56"/>
    </row>
    <row r="75" spans="7:8" ht="12.75">
      <c r="G75" s="56"/>
      <c r="H75" s="56"/>
    </row>
    <row r="76" spans="7:8" ht="12.75">
      <c r="G76" s="56"/>
      <c r="H76" s="56"/>
    </row>
    <row r="77" spans="7:8" ht="12.75">
      <c r="G77" s="56"/>
      <c r="H77" s="56"/>
    </row>
    <row r="78" spans="7:8" ht="12.75">
      <c r="G78" s="56"/>
      <c r="H78" s="56"/>
    </row>
    <row r="79" spans="7:8" ht="12.75">
      <c r="G79" s="56"/>
      <c r="H79" s="56"/>
    </row>
    <row r="80" spans="7:8" ht="12.75">
      <c r="G80" s="56"/>
      <c r="H80" s="56"/>
    </row>
    <row r="81" spans="7:8" ht="12.75">
      <c r="G81" s="56"/>
      <c r="H81" s="56"/>
    </row>
    <row r="82" spans="7:8" ht="12.75">
      <c r="G82" s="56"/>
      <c r="H82" s="56"/>
    </row>
    <row r="83" spans="7:8" ht="12.75">
      <c r="G83" s="56"/>
      <c r="H83" s="56"/>
    </row>
    <row r="84" spans="7:8" ht="12.75">
      <c r="G84" s="56"/>
      <c r="H84" s="56"/>
    </row>
    <row r="85" spans="7:8" ht="12.75">
      <c r="G85" s="56"/>
      <c r="H85" s="56"/>
    </row>
    <row r="86" spans="7:8" ht="12.75">
      <c r="G86" s="56"/>
      <c r="H86" s="56"/>
    </row>
    <row r="87" spans="7:8" ht="12.75">
      <c r="G87" s="56"/>
      <c r="H87" s="56"/>
    </row>
    <row r="88" spans="7:8" ht="12.75">
      <c r="G88" s="56"/>
      <c r="H88" s="56"/>
    </row>
    <row r="89" spans="7:8" ht="12.75">
      <c r="G89" s="56"/>
      <c r="H89" s="56"/>
    </row>
    <row r="90" spans="7:8" ht="12.75">
      <c r="G90" s="56"/>
      <c r="H90" s="56"/>
    </row>
    <row r="91" spans="7:8" ht="12.75">
      <c r="G91" s="56"/>
      <c r="H91" s="56"/>
    </row>
    <row r="92" spans="7:8" ht="12.75">
      <c r="G92" s="56"/>
      <c r="H92" s="56"/>
    </row>
    <row r="93" spans="7:8" ht="12.75">
      <c r="G93" s="56"/>
      <c r="H93" s="56"/>
    </row>
    <row r="94" spans="7:8" ht="12.75">
      <c r="G94" s="56"/>
      <c r="H94" s="56"/>
    </row>
    <row r="95" spans="7:8" ht="12.75">
      <c r="G95" s="56"/>
      <c r="H95" s="56"/>
    </row>
    <row r="96" spans="7:8" ht="12.75">
      <c r="G96" s="56"/>
      <c r="H96" s="56"/>
    </row>
    <row r="97" spans="7:8" ht="12.75">
      <c r="G97" s="56"/>
      <c r="H97" s="56"/>
    </row>
    <row r="98" spans="7:8" ht="12.75">
      <c r="G98" s="56"/>
      <c r="H98" s="56"/>
    </row>
    <row r="99" spans="7:8" ht="12.75">
      <c r="G99" s="56"/>
      <c r="H99" s="56"/>
    </row>
    <row r="100" spans="7:8" ht="12.75">
      <c r="G100" s="56"/>
      <c r="H100" s="56"/>
    </row>
    <row r="101" spans="7:8" ht="12.75">
      <c r="G101" s="56"/>
      <c r="H101" s="56"/>
    </row>
    <row r="102" spans="7:8" ht="12.75">
      <c r="G102" s="56"/>
      <c r="H102" s="56"/>
    </row>
    <row r="103" spans="7:8" ht="12.75">
      <c r="G103" s="56"/>
      <c r="H103" s="56"/>
    </row>
    <row r="104" spans="7:8" ht="12.75">
      <c r="G104" s="56"/>
      <c r="H104" s="56"/>
    </row>
    <row r="105" spans="7:8" ht="12.75">
      <c r="G105" s="56"/>
      <c r="H105" s="56"/>
    </row>
    <row r="106" spans="7:8" ht="12.75">
      <c r="G106" s="56"/>
      <c r="H106" s="56"/>
    </row>
    <row r="107" spans="7:8" ht="12.75">
      <c r="G107" s="56"/>
      <c r="H107" s="56"/>
    </row>
    <row r="108" spans="7:8" ht="12.75">
      <c r="G108" s="56"/>
      <c r="H108" s="56"/>
    </row>
    <row r="109" spans="7:8" ht="12.75">
      <c r="G109" s="56"/>
      <c r="H109" s="56"/>
    </row>
    <row r="110" spans="7:8" ht="12.75">
      <c r="G110" s="56"/>
      <c r="H110" s="56"/>
    </row>
    <row r="111" spans="7:8" ht="12.75">
      <c r="G111" s="56"/>
      <c r="H111" s="56"/>
    </row>
    <row r="112" spans="7:8" ht="12.75">
      <c r="G112" s="56"/>
      <c r="H112" s="56"/>
    </row>
    <row r="113" spans="7:8" ht="12.75">
      <c r="G113" s="56"/>
      <c r="H113" s="56"/>
    </row>
    <row r="114" spans="7:8" ht="12.75">
      <c r="G114" s="56"/>
      <c r="H114" s="56"/>
    </row>
    <row r="115" spans="7:8" ht="12.75">
      <c r="G115" s="56"/>
      <c r="H115" s="56"/>
    </row>
    <row r="116" spans="7:8" ht="12.75">
      <c r="G116" s="56"/>
      <c r="H116" s="56"/>
    </row>
    <row r="117" spans="7:8" ht="12.75">
      <c r="G117" s="56"/>
      <c r="H117" s="56"/>
    </row>
    <row r="118" spans="7:8" ht="12.75">
      <c r="G118" s="56"/>
      <c r="H118" s="56"/>
    </row>
    <row r="119" spans="7:8" ht="12.75">
      <c r="G119" s="56"/>
      <c r="H119" s="56"/>
    </row>
    <row r="120" spans="7:8" ht="12.75">
      <c r="G120" s="56"/>
      <c r="H120" s="56"/>
    </row>
    <row r="121" spans="7:8" ht="12.75">
      <c r="G121" s="56"/>
      <c r="H121" s="56"/>
    </row>
    <row r="122" spans="7:8" ht="12.75">
      <c r="G122" s="56"/>
      <c r="H122" s="56"/>
    </row>
    <row r="123" spans="7:8" ht="12.75">
      <c r="G123" s="56"/>
      <c r="H123" s="56"/>
    </row>
    <row r="124" spans="7:8" ht="12.75">
      <c r="G124" s="56"/>
      <c r="H124" s="56"/>
    </row>
    <row r="125" spans="7:8" ht="12.75">
      <c r="G125" s="56"/>
      <c r="H125" s="56"/>
    </row>
    <row r="126" spans="7:8" ht="12.75">
      <c r="G126" s="56"/>
      <c r="H126" s="56"/>
    </row>
    <row r="127" spans="7:8" ht="12.75">
      <c r="G127" s="56"/>
      <c r="H127" s="56"/>
    </row>
    <row r="128" spans="7:8" ht="12.75">
      <c r="G128" s="56"/>
      <c r="H128" s="56"/>
    </row>
    <row r="129" spans="7:8" ht="12.75">
      <c r="G129" s="56"/>
      <c r="H129" s="56"/>
    </row>
    <row r="130" spans="7:8" ht="12.75">
      <c r="G130" s="56"/>
      <c r="H130" s="56"/>
    </row>
    <row r="131" spans="7:8" ht="12.75">
      <c r="G131" s="56"/>
      <c r="H131" s="56"/>
    </row>
    <row r="132" spans="7:8" ht="12.75">
      <c r="G132" s="56"/>
      <c r="H132" s="56"/>
    </row>
    <row r="133" spans="7:8" ht="12.75">
      <c r="G133" s="56"/>
      <c r="H133" s="56"/>
    </row>
    <row r="134" spans="7:8" ht="12.75">
      <c r="G134" s="56"/>
      <c r="H134" s="56"/>
    </row>
    <row r="135" spans="7:8" ht="12.75">
      <c r="G135" s="56"/>
      <c r="H135" s="56"/>
    </row>
    <row r="136" spans="7:8" ht="12.75">
      <c r="G136" s="56"/>
      <c r="H136" s="56"/>
    </row>
    <row r="137" spans="7:8" ht="12.75">
      <c r="G137" s="56"/>
      <c r="H137" s="56"/>
    </row>
    <row r="138" spans="7:8" ht="12.75">
      <c r="G138" s="56"/>
      <c r="H138" s="56"/>
    </row>
    <row r="139" spans="7:8" ht="12.75">
      <c r="G139" s="56"/>
      <c r="H139" s="56"/>
    </row>
    <row r="140" spans="7:8" ht="12.75">
      <c r="G140" s="56"/>
      <c r="H140" s="56"/>
    </row>
    <row r="141" spans="7:8" ht="12.75">
      <c r="G141" s="56"/>
      <c r="H141" s="56"/>
    </row>
    <row r="142" spans="7:8" ht="12.75">
      <c r="G142" s="56"/>
      <c r="H142" s="56"/>
    </row>
    <row r="143" spans="7:8" ht="12.75">
      <c r="G143" s="56"/>
      <c r="H143" s="56"/>
    </row>
    <row r="144" spans="7:8" ht="12.75">
      <c r="G144" s="56"/>
      <c r="H144" s="56"/>
    </row>
    <row r="145" spans="7:8" ht="12.75">
      <c r="G145" s="56"/>
      <c r="H145" s="56"/>
    </row>
    <row r="146" spans="7:8" ht="12.75">
      <c r="G146" s="56"/>
      <c r="H146" s="56"/>
    </row>
    <row r="147" spans="7:8" ht="12.75">
      <c r="G147" s="56"/>
      <c r="H147" s="56"/>
    </row>
    <row r="148" spans="7:8" ht="12.75">
      <c r="G148" s="56"/>
      <c r="H148" s="56"/>
    </row>
    <row r="149" spans="7:8" ht="12.75">
      <c r="G149" s="56"/>
      <c r="H149" s="56"/>
    </row>
    <row r="150" spans="7:8" ht="12.75">
      <c r="G150" s="56"/>
      <c r="H150" s="56"/>
    </row>
    <row r="151" spans="7:8" ht="12.75">
      <c r="G151" s="56"/>
      <c r="H151" s="56"/>
    </row>
    <row r="152" spans="7:8" ht="12.75">
      <c r="G152" s="56"/>
      <c r="H152" s="56"/>
    </row>
    <row r="153" spans="7:8" ht="12.75">
      <c r="G153" s="56"/>
      <c r="H153" s="56"/>
    </row>
    <row r="154" spans="7:8" ht="12.75">
      <c r="G154" s="56"/>
      <c r="H154" s="56"/>
    </row>
    <row r="155" spans="7:8" ht="12.75">
      <c r="G155" s="56"/>
      <c r="H155" s="56"/>
    </row>
    <row r="156" spans="7:8" ht="12.75">
      <c r="G156" s="56"/>
      <c r="H156" s="56"/>
    </row>
    <row r="157" spans="7:8" ht="12.75">
      <c r="G157" s="56"/>
      <c r="H157" s="56"/>
    </row>
    <row r="158" spans="7:8" ht="12.75">
      <c r="G158" s="56"/>
      <c r="H158" s="56"/>
    </row>
    <row r="159" spans="7:8" ht="12.75">
      <c r="G159" s="56"/>
      <c r="H159" s="56"/>
    </row>
    <row r="160" spans="7:8" ht="12.75">
      <c r="G160" s="56"/>
      <c r="H160" s="56"/>
    </row>
    <row r="161" spans="7:8" ht="12.75">
      <c r="G161" s="56"/>
      <c r="H161" s="56"/>
    </row>
    <row r="162" spans="7:8" ht="12.75">
      <c r="G162" s="56"/>
      <c r="H162" s="56"/>
    </row>
    <row r="163" spans="7:8" ht="12.75">
      <c r="G163" s="56"/>
      <c r="H163" s="56"/>
    </row>
    <row r="164" spans="7:8" ht="12.75">
      <c r="G164" s="56"/>
      <c r="H164" s="56"/>
    </row>
    <row r="165" spans="7:8" ht="12.75">
      <c r="G165" s="56"/>
      <c r="H165" s="56"/>
    </row>
    <row r="166" spans="7:8" ht="12.75">
      <c r="G166" s="56"/>
      <c r="H166" s="56"/>
    </row>
    <row r="167" spans="7:8" ht="12.75">
      <c r="G167" s="56"/>
      <c r="H167" s="56"/>
    </row>
    <row r="168" spans="7:8" ht="12.75">
      <c r="G168" s="56"/>
      <c r="H168" s="56"/>
    </row>
    <row r="169" spans="7:8" ht="12.75">
      <c r="G169" s="56"/>
      <c r="H169" s="56"/>
    </row>
    <row r="170" spans="7:8" ht="12.75">
      <c r="G170" s="56"/>
      <c r="H170" s="56"/>
    </row>
    <row r="171" spans="7:8" ht="12.75">
      <c r="G171" s="56"/>
      <c r="H171" s="56"/>
    </row>
    <row r="172" spans="7:8" ht="12.75">
      <c r="G172" s="56"/>
      <c r="H172" s="56"/>
    </row>
    <row r="173" spans="7:8" ht="12.75">
      <c r="G173" s="56"/>
      <c r="H173" s="56"/>
    </row>
    <row r="174" spans="7:8" ht="12.75">
      <c r="G174" s="56"/>
      <c r="H174" s="56"/>
    </row>
    <row r="175" spans="7:8" ht="12.75">
      <c r="G175" s="56"/>
      <c r="H175" s="56"/>
    </row>
    <row r="176" spans="7:8" ht="12.75">
      <c r="G176" s="56"/>
      <c r="H176" s="56"/>
    </row>
    <row r="177" spans="7:8" ht="12.75">
      <c r="G177" s="56"/>
      <c r="H177" s="56"/>
    </row>
    <row r="178" spans="7:8" ht="12.75">
      <c r="G178" s="56"/>
      <c r="H178" s="56"/>
    </row>
    <row r="179" spans="7:8" ht="12.75">
      <c r="G179" s="56"/>
      <c r="H179" s="56"/>
    </row>
    <row r="180" spans="7:8" ht="12.75">
      <c r="G180" s="56"/>
      <c r="H180" s="56"/>
    </row>
    <row r="181" spans="7:8" ht="12.75">
      <c r="G181" s="56"/>
      <c r="H181" s="56"/>
    </row>
    <row r="182" spans="7:8" ht="12.75">
      <c r="G182" s="56"/>
      <c r="H182" s="56"/>
    </row>
    <row r="183" spans="7:8" ht="12.75">
      <c r="G183" s="56"/>
      <c r="H183" s="56"/>
    </row>
    <row r="184" spans="7:8" ht="12.75">
      <c r="G184" s="56"/>
      <c r="H184" s="56"/>
    </row>
    <row r="185" spans="7:8" ht="12.75">
      <c r="G185" s="56"/>
      <c r="H185" s="56"/>
    </row>
    <row r="186" spans="7:8" ht="12.75">
      <c r="G186" s="56"/>
      <c r="H186" s="56"/>
    </row>
    <row r="187" spans="7:8" ht="12.75">
      <c r="G187" s="56"/>
      <c r="H187" s="56"/>
    </row>
    <row r="188" spans="7:8" ht="12.75">
      <c r="G188" s="56"/>
      <c r="H188" s="56"/>
    </row>
    <row r="189" spans="7:8" ht="12.75">
      <c r="G189" s="56"/>
      <c r="H189" s="56"/>
    </row>
    <row r="190" spans="7:8" ht="12.75">
      <c r="G190" s="56"/>
      <c r="H190" s="56"/>
    </row>
    <row r="191" spans="7:8" ht="12.75">
      <c r="G191" s="56"/>
      <c r="H191" s="56"/>
    </row>
    <row r="192" spans="7:8" ht="12.75">
      <c r="G192" s="56"/>
      <c r="H192" s="56"/>
    </row>
    <row r="193" spans="7:8" ht="12.75">
      <c r="G193" s="56"/>
      <c r="H193" s="56"/>
    </row>
    <row r="194" spans="7:8" ht="12.75">
      <c r="G194" s="56"/>
      <c r="H194" s="56"/>
    </row>
    <row r="195" spans="7:8" ht="12.75">
      <c r="G195" s="56"/>
      <c r="H195" s="56"/>
    </row>
    <row r="196" spans="7:8" ht="12.75">
      <c r="G196" s="56"/>
      <c r="H196" s="56"/>
    </row>
    <row r="197" spans="7:8" ht="12.75">
      <c r="G197" s="56"/>
      <c r="H197" s="56"/>
    </row>
    <row r="198" spans="7:8" ht="12.75">
      <c r="G198" s="56"/>
      <c r="H198" s="56"/>
    </row>
    <row r="199" spans="7:8" ht="12.75">
      <c r="G199" s="56"/>
      <c r="H199" s="56"/>
    </row>
    <row r="200" spans="7:8" ht="12.75">
      <c r="G200" s="56"/>
      <c r="H200" s="56"/>
    </row>
    <row r="201" spans="7:8" ht="12.75">
      <c r="G201" s="56"/>
      <c r="H201" s="56"/>
    </row>
    <row r="202" spans="7:8" ht="12.75">
      <c r="G202" s="56"/>
      <c r="H202" s="56"/>
    </row>
    <row r="203" spans="7:8" ht="12.75">
      <c r="G203" s="56"/>
      <c r="H203" s="56"/>
    </row>
    <row r="204" spans="7:8" ht="12.75">
      <c r="G204" s="56"/>
      <c r="H204" s="56"/>
    </row>
    <row r="205" spans="7:8" ht="12.75">
      <c r="G205" s="56"/>
      <c r="H205" s="56"/>
    </row>
    <row r="206" spans="7:8" ht="12.75">
      <c r="G206" s="56"/>
      <c r="H206" s="56"/>
    </row>
    <row r="207" spans="7:8" ht="12.75">
      <c r="G207" s="56"/>
      <c r="H207" s="56"/>
    </row>
    <row r="208" spans="7:8" ht="12.75">
      <c r="G208" s="56"/>
      <c r="H208" s="56"/>
    </row>
    <row r="209" spans="7:8" ht="12.75">
      <c r="G209" s="56"/>
      <c r="H209" s="56"/>
    </row>
    <row r="210" spans="7:8" ht="12.75">
      <c r="G210" s="56"/>
      <c r="H210" s="56"/>
    </row>
    <row r="211" spans="7:8" ht="12.75">
      <c r="G211" s="56"/>
      <c r="H211" s="56"/>
    </row>
    <row r="212" spans="7:8" ht="12.75">
      <c r="G212" s="56"/>
      <c r="H212" s="56"/>
    </row>
    <row r="213" spans="7:8" ht="12.75">
      <c r="G213" s="56"/>
      <c r="H213" s="56"/>
    </row>
    <row r="214" spans="7:8" ht="12.75">
      <c r="G214" s="56"/>
      <c r="H214" s="56"/>
    </row>
    <row r="215" spans="7:8" ht="12.75">
      <c r="G215" s="56"/>
      <c r="H215" s="56"/>
    </row>
    <row r="216" spans="7:8" ht="12.75">
      <c r="G216" s="56"/>
      <c r="H216" s="56"/>
    </row>
    <row r="217" spans="7:8" ht="12.75">
      <c r="G217" s="56"/>
      <c r="H217" s="56"/>
    </row>
    <row r="218" spans="7:8" ht="12.75">
      <c r="G218" s="56"/>
      <c r="H218" s="56"/>
    </row>
    <row r="219" spans="7:8" ht="12.75">
      <c r="G219" s="56"/>
      <c r="H219" s="56"/>
    </row>
    <row r="220" spans="7:8" ht="12.75">
      <c r="G220" s="56"/>
      <c r="H220" s="56"/>
    </row>
    <row r="221" spans="7:8" ht="12.75">
      <c r="G221" s="56"/>
      <c r="H221" s="56"/>
    </row>
    <row r="222" spans="7:8" ht="12.75">
      <c r="G222" s="56"/>
      <c r="H222" s="56"/>
    </row>
    <row r="223" spans="7:8" ht="12.75">
      <c r="G223" s="56"/>
      <c r="H223" s="56"/>
    </row>
    <row r="224" spans="7:8" ht="12.75">
      <c r="G224" s="56"/>
      <c r="H224" s="56"/>
    </row>
    <row r="225" spans="7:8" ht="12.75">
      <c r="G225" s="56"/>
      <c r="H225" s="56"/>
    </row>
    <row r="226" spans="7:8" ht="12.75">
      <c r="G226" s="56"/>
      <c r="H226" s="56"/>
    </row>
    <row r="227" spans="7:8" ht="12.75">
      <c r="G227" s="56"/>
      <c r="H227" s="56"/>
    </row>
    <row r="228" spans="7:8" ht="12.75">
      <c r="G228" s="56"/>
      <c r="H228" s="56"/>
    </row>
    <row r="229" spans="7:8" ht="12.75">
      <c r="G229" s="56"/>
      <c r="H229" s="56"/>
    </row>
    <row r="230" spans="7:8" ht="12.75">
      <c r="G230" s="56"/>
      <c r="H230" s="56"/>
    </row>
    <row r="231" spans="7:8" ht="12.75">
      <c r="G231" s="56"/>
      <c r="H231" s="56"/>
    </row>
    <row r="232" spans="7:8" ht="12.75">
      <c r="G232" s="56"/>
      <c r="H232" s="56"/>
    </row>
    <row r="233" spans="7:8" ht="12.75">
      <c r="G233" s="56"/>
      <c r="H233" s="56"/>
    </row>
    <row r="234" spans="7:8" ht="12.75">
      <c r="G234" s="56"/>
      <c r="H234" s="56"/>
    </row>
    <row r="235" spans="7:8" ht="12.75">
      <c r="G235" s="56"/>
      <c r="H235" s="56"/>
    </row>
    <row r="236" spans="7:8" ht="12.75">
      <c r="G236" s="56"/>
      <c r="H236" s="56"/>
    </row>
    <row r="237" spans="7:8" ht="12.75">
      <c r="G237" s="56"/>
      <c r="H237" s="56"/>
    </row>
    <row r="238" spans="7:8" ht="12.75">
      <c r="G238" s="56"/>
      <c r="H238" s="56"/>
    </row>
    <row r="239" spans="7:8" ht="12.75">
      <c r="G239" s="56"/>
      <c r="H239" s="56"/>
    </row>
    <row r="240" spans="7:8" ht="12.75">
      <c r="G240" s="56"/>
      <c r="H240" s="56"/>
    </row>
    <row r="241" spans="7:8" ht="12.75">
      <c r="G241" s="56"/>
      <c r="H241" s="56"/>
    </row>
    <row r="242" spans="7:8" ht="12.75">
      <c r="G242" s="56"/>
      <c r="H242" s="56"/>
    </row>
    <row r="243" spans="7:8" ht="12.75">
      <c r="G243" s="56"/>
      <c r="H243" s="56"/>
    </row>
    <row r="244" spans="7:8" ht="12.75">
      <c r="G244" s="56"/>
      <c r="H244" s="56"/>
    </row>
    <row r="245" spans="7:8" ht="12.75">
      <c r="G245" s="56"/>
      <c r="H245" s="56"/>
    </row>
    <row r="246" spans="7:8" ht="12.75">
      <c r="G246" s="56"/>
      <c r="H246" s="56"/>
    </row>
    <row r="247" spans="7:8" ht="12.75">
      <c r="G247" s="56"/>
      <c r="H247" s="56"/>
    </row>
    <row r="248" spans="7:8" ht="12.75">
      <c r="G248" s="56"/>
      <c r="H248" s="56"/>
    </row>
  </sheetData>
  <mergeCells count="1">
    <mergeCell ref="A1:J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patricia.pacheco</cp:lastModifiedBy>
  <cp:lastPrinted>2013-09-13T18:18:58Z</cp:lastPrinted>
  <dcterms:created xsi:type="dcterms:W3CDTF">2013-05-27T14:58:45Z</dcterms:created>
  <dcterms:modified xsi:type="dcterms:W3CDTF">2013-09-17T19:02:31Z</dcterms:modified>
  <cp:category/>
  <cp:version/>
  <cp:contentType/>
  <cp:contentStatus/>
</cp:coreProperties>
</file>